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2.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lucinda.lie-a-ling\Desktop\SEITI formulier\Final\"/>
    </mc:Choice>
  </mc:AlternateContent>
  <xr:revisionPtr revIDLastSave="0" documentId="13_ncr:1_{FD3A73A6-8D48-450A-AEC7-66A6B19C804E}" xr6:coauthVersionLast="47" xr6:coauthVersionMax="47" xr10:uidLastSave="{00000000-0000-0000-0000-000000000000}"/>
  <bookViews>
    <workbookView xWindow="28680" yWindow="-120" windowWidth="29040" windowHeight="15990" xr2:uid="{00000000-000D-0000-FFFF-FFFF00000000}"/>
  </bookViews>
  <sheets>
    <sheet name="Introduction" sheetId="13" r:id="rId1"/>
    <sheet name="Part 1 - About" sheetId="9" r:id="rId2"/>
    <sheet name="Part 2 - Disclosure checklist" sheetId="8" r:id="rId3"/>
    <sheet name="Part 3 - Reporting entities" sheetId="12" r:id="rId4"/>
    <sheet name="Part 4 - Government revenues" sheetId="4" r:id="rId5"/>
    <sheet name="Part 5 - Company data" sheetId="11" r:id="rId6"/>
    <sheet name="Lists" sheetId="10" state="hidden" r:id="rId7"/>
  </sheets>
  <definedNames>
    <definedName name="Agency_type">Government_entity_type[[#All],[&lt; Agency type &gt;]]</definedName>
    <definedName name="Commodities_list">Table5_Commodities_list[HS Product Description w volume]</definedName>
    <definedName name="Commodity_names">Table5_Commodities_list[HS Product Description]</definedName>
    <definedName name="Companies_list">Companies[Full company name]</definedName>
    <definedName name="Countries_list">Table1_Country_codes_and_currencies[Country or Area name]</definedName>
    <definedName name="Currency_code_list">Table1_Country_codes_and_currencies[Currency code (ISO-4217)]</definedName>
    <definedName name="GFS_list">Table6_GFS_codes_classification[Combined]</definedName>
    <definedName name="Government_entities_list">Government_agencies[Full name of agency]</definedName>
    <definedName name="Project_phases_list">Table12[Project phases]</definedName>
    <definedName name="Projectname">Companies15[Full project name]</definedName>
    <definedName name="Reporting_options_list">Table3_Reporting_options[List]</definedName>
    <definedName name="Revenue_stream_list">Government_revenues_table[Revenue stream name]</definedName>
    <definedName name="Sector_list">Table7_sectors[Sector(s)]</definedName>
    <definedName name="Simple_options_list">Table2_Simple_options[List]</definedName>
    <definedName name="Total_reconciled">Table10[Revenue value]</definedName>
    <definedName name="Total_revenues">Government_revenues_table[Revenue value]</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7" i="4" l="1"/>
  <c r="B24" i="4"/>
  <c r="C24" i="4"/>
  <c r="D24" i="4"/>
  <c r="E24" i="4"/>
  <c r="B25" i="4"/>
  <c r="C25" i="4"/>
  <c r="D25" i="4"/>
  <c r="E25" i="4"/>
  <c r="I27" i="12" l="1"/>
  <c r="I28" i="12"/>
  <c r="I29" i="12"/>
  <c r="D182" i="8" l="1"/>
  <c r="D180" i="8"/>
  <c r="D178" i="8"/>
  <c r="D177" i="8"/>
  <c r="D175" i="8"/>
  <c r="D31" i="8"/>
  <c r="J18" i="11"/>
  <c r="J29" i="4" l="1"/>
  <c r="J20" i="11" l="1"/>
  <c r="I24" i="12"/>
  <c r="H20" i="11" l="1"/>
  <c r="I29" i="4"/>
  <c r="B114" i="8" l="1"/>
  <c r="B110" i="8"/>
  <c r="B112" i="8"/>
  <c r="D134" i="8" l="1"/>
  <c r="E27" i="9"/>
  <c r="F193" i="8" l="1"/>
  <c r="F192" i="8"/>
  <c r="F191" i="8"/>
  <c r="E15" i="12" l="1"/>
  <c r="D100" i="8" l="1"/>
  <c r="E54" i="9" l="1"/>
  <c r="E55" i="9"/>
  <c r="E53" i="9"/>
  <c r="E56" i="9"/>
  <c r="B63" i="8"/>
  <c r="B91" i="8" l="1"/>
  <c r="B89" i="8"/>
  <c r="B87" i="8"/>
  <c r="B85" i="8"/>
  <c r="B83" i="8"/>
  <c r="B81" i="8"/>
  <c r="B16" i="11" l="1"/>
  <c r="I25" i="12"/>
  <c r="E16" i="12"/>
  <c r="I26" i="12"/>
  <c r="I30" i="12"/>
  <c r="I23" i="12"/>
  <c r="B15" i="11"/>
  <c r="N4" i="4"/>
  <c r="B65" i="8"/>
  <c r="E28" i="9"/>
  <c r="B130" i="8"/>
  <c r="D23" i="4"/>
  <c r="E23" i="4"/>
  <c r="C23" i="4"/>
  <c r="B23" i="4"/>
  <c r="E22" i="4"/>
  <c r="D22" i="4"/>
  <c r="C22" i="4"/>
  <c r="B22" i="4"/>
  <c r="B95" i="8"/>
  <c r="B93" i="8"/>
  <c r="E52" i="9"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Query - Government_revenues_table" description="Connection to the 'Government_revenues_table' query in the workbook." type="5" refreshedVersion="0" background="1">
    <dbPr connection="Provider=Microsoft.Mashup.OleDb.1;Data Source=$Workbook$;Location=Government_revenues_table;Extended Properties=&quot;&quot;" command="SELECT * FROM [Government_revenues_table]"/>
  </connection>
  <connection id="2" xr16:uid="{00000000-0015-0000-FFFF-FFFF01000000}" keepAlive="1" name="Query - Government_revenues_table (2)" description="Connection to the 'Government_revenues_table (2)' query in the workbook." type="5" refreshedVersion="0" background="1">
    <dbPr connection="Provider=Microsoft.Mashup.OleDb.1;Data Source=$Workbook$;Location=Government_revenues_table (2);Extended Properties=&quot;&quot;" command="SELECT * FROM [Government_revenues_table (2)]"/>
  </connection>
</connections>
</file>

<file path=xl/sharedStrings.xml><?xml version="1.0" encoding="utf-8"?>
<sst xmlns="http://schemas.openxmlformats.org/spreadsheetml/2006/main" count="2994" uniqueCount="2040">
  <si>
    <t>Summary data template for EITI disclosures</t>
  </si>
  <si>
    <t>Summary data template</t>
  </si>
  <si>
    <t>Comments / Notes</t>
  </si>
  <si>
    <t>Requirement</t>
  </si>
  <si>
    <t>Inclusion</t>
  </si>
  <si>
    <t>“Make the EITI Report available in an open data format (xlsx or csv) online and publicise its availability.” 
- EITI Requirement 7.1.c</t>
  </si>
  <si>
    <t>Afghanistan</t>
  </si>
  <si>
    <t>AF</t>
  </si>
  <si>
    <t>AFG</t>
  </si>
  <si>
    <t>Aland Islands</t>
  </si>
  <si>
    <t>AX</t>
  </si>
  <si>
    <t>ALA</t>
  </si>
  <si>
    <t>Albania</t>
  </si>
  <si>
    <t>AL</t>
  </si>
  <si>
    <t>ALB</t>
  </si>
  <si>
    <t>Algeria</t>
  </si>
  <si>
    <t>DZ</t>
  </si>
  <si>
    <t>DZA</t>
  </si>
  <si>
    <t>American Samoa</t>
  </si>
  <si>
    <t>AS</t>
  </si>
  <si>
    <t>ASM</t>
  </si>
  <si>
    <t>Andorra</t>
  </si>
  <si>
    <t>AD</t>
  </si>
  <si>
    <t>AND</t>
  </si>
  <si>
    <t>Angola</t>
  </si>
  <si>
    <t>AO</t>
  </si>
  <si>
    <t>AGO</t>
  </si>
  <si>
    <t>Anguilla</t>
  </si>
  <si>
    <t>AI</t>
  </si>
  <si>
    <t>AIA</t>
  </si>
  <si>
    <t>Antigua and Barbuda</t>
  </si>
  <si>
    <t>AG</t>
  </si>
  <si>
    <t>ATG</t>
  </si>
  <si>
    <t>Argentina</t>
  </si>
  <si>
    <t>AR</t>
  </si>
  <si>
    <t>ARG</t>
  </si>
  <si>
    <t>Armenia</t>
  </si>
  <si>
    <t>AM</t>
  </si>
  <si>
    <t>ARM</t>
  </si>
  <si>
    <t>Aruba</t>
  </si>
  <si>
    <t>AW</t>
  </si>
  <si>
    <t>ABW</t>
  </si>
  <si>
    <t>Australia</t>
  </si>
  <si>
    <t>AU</t>
  </si>
  <si>
    <t>AUS</t>
  </si>
  <si>
    <t>Austria</t>
  </si>
  <si>
    <t>AT</t>
  </si>
  <si>
    <t>AUT</t>
  </si>
  <si>
    <t>Azerbaijan</t>
  </si>
  <si>
    <t>AZ</t>
  </si>
  <si>
    <t>AZE</t>
  </si>
  <si>
    <t>Bahamas</t>
  </si>
  <si>
    <t>BS</t>
  </si>
  <si>
    <t>BHS</t>
  </si>
  <si>
    <t>Bahrain</t>
  </si>
  <si>
    <t>BH</t>
  </si>
  <si>
    <t>BHR</t>
  </si>
  <si>
    <t>Bangladesh</t>
  </si>
  <si>
    <t>BD</t>
  </si>
  <si>
    <t>BGD</t>
  </si>
  <si>
    <t>Barbados</t>
  </si>
  <si>
    <t>BB</t>
  </si>
  <si>
    <t>BRB</t>
  </si>
  <si>
    <t>Belarus</t>
  </si>
  <si>
    <t>BY</t>
  </si>
  <si>
    <t>BLR</t>
  </si>
  <si>
    <t>Belgium</t>
  </si>
  <si>
    <t>BE</t>
  </si>
  <si>
    <t>BEL</t>
  </si>
  <si>
    <t>Belize</t>
  </si>
  <si>
    <t>BZ</t>
  </si>
  <si>
    <t>BLZ</t>
  </si>
  <si>
    <t>Benin</t>
  </si>
  <si>
    <t>BJ</t>
  </si>
  <si>
    <t>BEN</t>
  </si>
  <si>
    <t>Bermuda</t>
  </si>
  <si>
    <t>BM</t>
  </si>
  <si>
    <t>BMU</t>
  </si>
  <si>
    <t>Bhutan</t>
  </si>
  <si>
    <t>BT</t>
  </si>
  <si>
    <t>BTN</t>
  </si>
  <si>
    <t>Bolivia</t>
  </si>
  <si>
    <t>BO</t>
  </si>
  <si>
    <t>BOL</t>
  </si>
  <si>
    <t>Bosnia and Herzegovina</t>
  </si>
  <si>
    <t>BA</t>
  </si>
  <si>
    <t>BIH</t>
  </si>
  <si>
    <t>Botswana</t>
  </si>
  <si>
    <t>BW</t>
  </si>
  <si>
    <t>BWA</t>
  </si>
  <si>
    <t>Brazil</t>
  </si>
  <si>
    <t>BR</t>
  </si>
  <si>
    <t>BRA</t>
  </si>
  <si>
    <t>British Virgin Islands</t>
  </si>
  <si>
    <t>VG</t>
  </si>
  <si>
    <t>VGB</t>
  </si>
  <si>
    <t>British Indian Ocean Territory</t>
  </si>
  <si>
    <t>IO</t>
  </si>
  <si>
    <t>IOT</t>
  </si>
  <si>
    <t>Brunei Darussalam</t>
  </si>
  <si>
    <t>BN</t>
  </si>
  <si>
    <t>BRN</t>
  </si>
  <si>
    <t>Bulgaria</t>
  </si>
  <si>
    <t>BG</t>
  </si>
  <si>
    <t>BGR</t>
  </si>
  <si>
    <t>Burkina Faso</t>
  </si>
  <si>
    <t>BF</t>
  </si>
  <si>
    <t>BFA</t>
  </si>
  <si>
    <t>Burundi</t>
  </si>
  <si>
    <t>BI</t>
  </si>
  <si>
    <t>BDI</t>
  </si>
  <si>
    <t>Cambodia</t>
  </si>
  <si>
    <t>KH</t>
  </si>
  <si>
    <t>KHM</t>
  </si>
  <si>
    <t>Cameroon</t>
  </si>
  <si>
    <t>CM</t>
  </si>
  <si>
    <t>CMR</t>
  </si>
  <si>
    <t>Canada</t>
  </si>
  <si>
    <t>CA</t>
  </si>
  <si>
    <t>CAN</t>
  </si>
  <si>
    <t>Cape Verde</t>
  </si>
  <si>
    <t>CV</t>
  </si>
  <si>
    <t>CPV</t>
  </si>
  <si>
    <t>Cayman Islands</t>
  </si>
  <si>
    <t>KY</t>
  </si>
  <si>
    <t>CYM</t>
  </si>
  <si>
    <t>Central African Republic</t>
  </si>
  <si>
    <t>CF</t>
  </si>
  <si>
    <t>CAF</t>
  </si>
  <si>
    <t>Chad</t>
  </si>
  <si>
    <t>TD</t>
  </si>
  <si>
    <t>TCD</t>
  </si>
  <si>
    <t>Chile</t>
  </si>
  <si>
    <t>CL</t>
  </si>
  <si>
    <t>CHL</t>
  </si>
  <si>
    <t>China</t>
  </si>
  <si>
    <t>CN</t>
  </si>
  <si>
    <t>CHN</t>
  </si>
  <si>
    <t>HK</t>
  </si>
  <si>
    <t>HKG</t>
  </si>
  <si>
    <t>MO</t>
  </si>
  <si>
    <t>MAC</t>
  </si>
  <si>
    <t>Christmas Island</t>
  </si>
  <si>
    <t>CX</t>
  </si>
  <si>
    <t>CXR</t>
  </si>
  <si>
    <t>Cocos (Keeling) Islands</t>
  </si>
  <si>
    <t>CC</t>
  </si>
  <si>
    <t>CCK</t>
  </si>
  <si>
    <t>Colombia</t>
  </si>
  <si>
    <t>CO</t>
  </si>
  <si>
    <t>COL</t>
  </si>
  <si>
    <t>Comoros</t>
  </si>
  <si>
    <t>KM</t>
  </si>
  <si>
    <t>COM</t>
  </si>
  <si>
    <t>CG</t>
  </si>
  <si>
    <t>COG</t>
  </si>
  <si>
    <t>CD</t>
  </si>
  <si>
    <t>COD</t>
  </si>
  <si>
    <t>Costa Rica</t>
  </si>
  <si>
    <t>CR</t>
  </si>
  <si>
    <t>CRI</t>
  </si>
  <si>
    <t>CI</t>
  </si>
  <si>
    <t>CIV</t>
  </si>
  <si>
    <t>Croatia</t>
  </si>
  <si>
    <t>HR</t>
  </si>
  <si>
    <t>HRV</t>
  </si>
  <si>
    <t>Cuba</t>
  </si>
  <si>
    <t>CU</t>
  </si>
  <si>
    <t>CUB</t>
  </si>
  <si>
    <t>Cyprus</t>
  </si>
  <si>
    <t>CY</t>
  </si>
  <si>
    <t>CYP</t>
  </si>
  <si>
    <t>Czech Republic</t>
  </si>
  <si>
    <t>CZ</t>
  </si>
  <si>
    <t>CZE</t>
  </si>
  <si>
    <t>Denmark</t>
  </si>
  <si>
    <t>DK</t>
  </si>
  <si>
    <t>DNK</t>
  </si>
  <si>
    <t>Djibouti</t>
  </si>
  <si>
    <t>DJ</t>
  </si>
  <si>
    <t>DJI</t>
  </si>
  <si>
    <t>Dominica</t>
  </si>
  <si>
    <t>DM</t>
  </si>
  <si>
    <t>DMA</t>
  </si>
  <si>
    <t>Dominican Republic</t>
  </si>
  <si>
    <t>DO</t>
  </si>
  <si>
    <t>DOM</t>
  </si>
  <si>
    <t>Ecuador</t>
  </si>
  <si>
    <t>EC</t>
  </si>
  <si>
    <t>ECU</t>
  </si>
  <si>
    <t>Egypt</t>
  </si>
  <si>
    <t>EG</t>
  </si>
  <si>
    <t>EGY</t>
  </si>
  <si>
    <t>El Salvador</t>
  </si>
  <si>
    <t>SV</t>
  </si>
  <si>
    <t>SLV</t>
  </si>
  <si>
    <t>Equatorial Guinea</t>
  </si>
  <si>
    <t>GQ</t>
  </si>
  <si>
    <t>GNQ</t>
  </si>
  <si>
    <t>Eritrea</t>
  </si>
  <si>
    <t>ER</t>
  </si>
  <si>
    <t>ERI</t>
  </si>
  <si>
    <t>Estonia</t>
  </si>
  <si>
    <t>EE</t>
  </si>
  <si>
    <t>EST</t>
  </si>
  <si>
    <t>Ethiopia</t>
  </si>
  <si>
    <t>ET</t>
  </si>
  <si>
    <t>ETH</t>
  </si>
  <si>
    <t>FK</t>
  </si>
  <si>
    <t>FLK</t>
  </si>
  <si>
    <t>Faroe Islands</t>
  </si>
  <si>
    <t>FO</t>
  </si>
  <si>
    <t>FRO</t>
  </si>
  <si>
    <t>Fiji</t>
  </si>
  <si>
    <t>FJ</t>
  </si>
  <si>
    <t>FJI</t>
  </si>
  <si>
    <t>Finland</t>
  </si>
  <si>
    <t>FI</t>
  </si>
  <si>
    <t>FIN</t>
  </si>
  <si>
    <t>France</t>
  </si>
  <si>
    <t>FR</t>
  </si>
  <si>
    <t>FRA</t>
  </si>
  <si>
    <t>French Guiana</t>
  </si>
  <si>
    <t>GF</t>
  </si>
  <si>
    <t>GUF</t>
  </si>
  <si>
    <t>French Polynesia</t>
  </si>
  <si>
    <t>PF</t>
  </si>
  <si>
    <t>PYF</t>
  </si>
  <si>
    <t>French Southern Territories</t>
  </si>
  <si>
    <t>TF</t>
  </si>
  <si>
    <t>ATF</t>
  </si>
  <si>
    <t>Gabon</t>
  </si>
  <si>
    <t>GA</t>
  </si>
  <si>
    <t>GAB</t>
  </si>
  <si>
    <t>Gambia</t>
  </si>
  <si>
    <t>GM</t>
  </si>
  <si>
    <t>GMB</t>
  </si>
  <si>
    <t>Georgia</t>
  </si>
  <si>
    <t>GE</t>
  </si>
  <si>
    <t>GEO</t>
  </si>
  <si>
    <t>Germany</t>
  </si>
  <si>
    <t>DE</t>
  </si>
  <si>
    <t>DEU</t>
  </si>
  <si>
    <t>Ghana</t>
  </si>
  <si>
    <t>GH</t>
  </si>
  <si>
    <t>GHA</t>
  </si>
  <si>
    <t>Gibraltar</t>
  </si>
  <si>
    <t>GI</t>
  </si>
  <si>
    <t>GIB</t>
  </si>
  <si>
    <t>Greece</t>
  </si>
  <si>
    <t>GR</t>
  </si>
  <si>
    <t>GRC</t>
  </si>
  <si>
    <t>Greenland</t>
  </si>
  <si>
    <t>GL</t>
  </si>
  <si>
    <t>GRL</t>
  </si>
  <si>
    <t>Grenada</t>
  </si>
  <si>
    <t>GD</t>
  </si>
  <si>
    <t>GRD</t>
  </si>
  <si>
    <t>Guadeloupe</t>
  </si>
  <si>
    <t>GP</t>
  </si>
  <si>
    <t>GLP</t>
  </si>
  <si>
    <t>Guam</t>
  </si>
  <si>
    <t>GU</t>
  </si>
  <si>
    <t>GUM</t>
  </si>
  <si>
    <t>Guatemala</t>
  </si>
  <si>
    <t>GT</t>
  </si>
  <si>
    <t>GTM</t>
  </si>
  <si>
    <t>Guernsey</t>
  </si>
  <si>
    <t>GG</t>
  </si>
  <si>
    <t>GGY</t>
  </si>
  <si>
    <t>Guinea</t>
  </si>
  <si>
    <t>GN</t>
  </si>
  <si>
    <t>GIN</t>
  </si>
  <si>
    <t>Guinea-Bissau</t>
  </si>
  <si>
    <t>GW</t>
  </si>
  <si>
    <t>GNB</t>
  </si>
  <si>
    <t>Guyana</t>
  </si>
  <si>
    <t>GY</t>
  </si>
  <si>
    <t>GUY</t>
  </si>
  <si>
    <t>Haiti</t>
  </si>
  <si>
    <t>HT</t>
  </si>
  <si>
    <t>HTI</t>
  </si>
  <si>
    <t>Heard and Mcdonald Islands</t>
  </si>
  <si>
    <t>HM</t>
  </si>
  <si>
    <t>HMD</t>
  </si>
  <si>
    <t>VA</t>
  </si>
  <si>
    <t>VAT</t>
  </si>
  <si>
    <t>Honduras</t>
  </si>
  <si>
    <t>HN</t>
  </si>
  <si>
    <t>HND</t>
  </si>
  <si>
    <t>Hungary</t>
  </si>
  <si>
    <t>HU</t>
  </si>
  <si>
    <t>HUN</t>
  </si>
  <si>
    <t>Iceland</t>
  </si>
  <si>
    <t>IS</t>
  </si>
  <si>
    <t>ISL</t>
  </si>
  <si>
    <t>India</t>
  </si>
  <si>
    <t>IN</t>
  </si>
  <si>
    <t>IND</t>
  </si>
  <si>
    <t>Indonesia</t>
  </si>
  <si>
    <t>ID</t>
  </si>
  <si>
    <t>IDN</t>
  </si>
  <si>
    <t>IR</t>
  </si>
  <si>
    <t>IRN</t>
  </si>
  <si>
    <t>Iraq</t>
  </si>
  <si>
    <t>IQ</t>
  </si>
  <si>
    <t>IRQ</t>
  </si>
  <si>
    <t>Ireland</t>
  </si>
  <si>
    <t>IE</t>
  </si>
  <si>
    <t>IRL</t>
  </si>
  <si>
    <t>Isle of Man</t>
  </si>
  <si>
    <t>IM</t>
  </si>
  <si>
    <t>IMN</t>
  </si>
  <si>
    <t>Israel</t>
  </si>
  <si>
    <t>IL</t>
  </si>
  <si>
    <t>ISR</t>
  </si>
  <si>
    <t>Italy</t>
  </si>
  <si>
    <t>IT</t>
  </si>
  <si>
    <t>ITA</t>
  </si>
  <si>
    <t>Jamaica</t>
  </si>
  <si>
    <t>JM</t>
  </si>
  <si>
    <t>JAM</t>
  </si>
  <si>
    <t>Japan</t>
  </si>
  <si>
    <t>JP</t>
  </si>
  <si>
    <t>JPN</t>
  </si>
  <si>
    <t>Jersey</t>
  </si>
  <si>
    <t>JE</t>
  </si>
  <si>
    <t>JEY</t>
  </si>
  <si>
    <t>Jordan</t>
  </si>
  <si>
    <t>JO</t>
  </si>
  <si>
    <t>JOR</t>
  </si>
  <si>
    <t>Kazakhstan</t>
  </si>
  <si>
    <t>KZ</t>
  </si>
  <si>
    <t>KAZ</t>
  </si>
  <si>
    <t>Kenya</t>
  </si>
  <si>
    <t>KE</t>
  </si>
  <si>
    <t>KEN</t>
  </si>
  <si>
    <t>Kiribati</t>
  </si>
  <si>
    <t>KI</t>
  </si>
  <si>
    <t>KIR</t>
  </si>
  <si>
    <t>Korea (North)</t>
  </si>
  <si>
    <t>KP</t>
  </si>
  <si>
    <t>PRK</t>
  </si>
  <si>
    <t>Korea (South)</t>
  </si>
  <si>
    <t>KR</t>
  </si>
  <si>
    <t>KOR</t>
  </si>
  <si>
    <t>Kuwait</t>
  </si>
  <si>
    <t>KW</t>
  </si>
  <si>
    <t>KWT</t>
  </si>
  <si>
    <t>KG</t>
  </si>
  <si>
    <t>KGZ</t>
  </si>
  <si>
    <t>Lao PDR</t>
  </si>
  <si>
    <t>LA</t>
  </si>
  <si>
    <t>LAO</t>
  </si>
  <si>
    <t>Latvia</t>
  </si>
  <si>
    <t>LV</t>
  </si>
  <si>
    <t>LVA</t>
  </si>
  <si>
    <t>Lebanon</t>
  </si>
  <si>
    <t>LB</t>
  </si>
  <si>
    <t>LBN</t>
  </si>
  <si>
    <t>Lesotho</t>
  </si>
  <si>
    <t>LS</t>
  </si>
  <si>
    <t>LSO</t>
  </si>
  <si>
    <t>Liberia</t>
  </si>
  <si>
    <t>LR</t>
  </si>
  <si>
    <t>LBR</t>
  </si>
  <si>
    <t>Libya</t>
  </si>
  <si>
    <t>LY</t>
  </si>
  <si>
    <t>LBY</t>
  </si>
  <si>
    <t>Liechtenstein</t>
  </si>
  <si>
    <t>LI</t>
  </si>
  <si>
    <t>LIE</t>
  </si>
  <si>
    <t>Lithuania</t>
  </si>
  <si>
    <t>LT</t>
  </si>
  <si>
    <t>LTU</t>
  </si>
  <si>
    <t>Luxembourg</t>
  </si>
  <si>
    <t>LU</t>
  </si>
  <si>
    <t>LUX</t>
  </si>
  <si>
    <t>MK</t>
  </si>
  <si>
    <t>MKD</t>
  </si>
  <si>
    <t>Madagascar</t>
  </si>
  <si>
    <t>MG</t>
  </si>
  <si>
    <t>MDG</t>
  </si>
  <si>
    <t>Malawi</t>
  </si>
  <si>
    <t>MW</t>
  </si>
  <si>
    <t>MWI</t>
  </si>
  <si>
    <t>Malaysia</t>
  </si>
  <si>
    <t>MY</t>
  </si>
  <si>
    <t>MYS</t>
  </si>
  <si>
    <t>Maldives</t>
  </si>
  <si>
    <t>MV</t>
  </si>
  <si>
    <t>MDV</t>
  </si>
  <si>
    <t>Mali</t>
  </si>
  <si>
    <t>ML</t>
  </si>
  <si>
    <t>MLI</t>
  </si>
  <si>
    <t>Malta</t>
  </si>
  <si>
    <t>MT</t>
  </si>
  <si>
    <t>MLT</t>
  </si>
  <si>
    <t>Marshall Islands</t>
  </si>
  <si>
    <t>MH</t>
  </si>
  <si>
    <t>MHL</t>
  </si>
  <si>
    <t>Martinique</t>
  </si>
  <si>
    <t>MQ</t>
  </si>
  <si>
    <t>MTQ</t>
  </si>
  <si>
    <t>Mauritania</t>
  </si>
  <si>
    <t>MR</t>
  </si>
  <si>
    <t>MRT</t>
  </si>
  <si>
    <t>Mauritius</t>
  </si>
  <si>
    <t>MU</t>
  </si>
  <si>
    <t>MUS</t>
  </si>
  <si>
    <t>Mayotte</t>
  </si>
  <si>
    <t>YT</t>
  </si>
  <si>
    <t>MYT</t>
  </si>
  <si>
    <t>Mexico</t>
  </si>
  <si>
    <t>MX</t>
  </si>
  <si>
    <t>MEX</t>
  </si>
  <si>
    <t>FM</t>
  </si>
  <si>
    <t>FSM</t>
  </si>
  <si>
    <t>Moldova</t>
  </si>
  <si>
    <t>MD</t>
  </si>
  <si>
    <t>MDA</t>
  </si>
  <si>
    <t>Monaco</t>
  </si>
  <si>
    <t>MC</t>
  </si>
  <si>
    <t>MCO</t>
  </si>
  <si>
    <t>Mongolia</t>
  </si>
  <si>
    <t>MN</t>
  </si>
  <si>
    <t>MNG</t>
  </si>
  <si>
    <t>Montenegro</t>
  </si>
  <si>
    <t>ME</t>
  </si>
  <si>
    <t>MNE</t>
  </si>
  <si>
    <t>Montserrat</t>
  </si>
  <si>
    <t>MS</t>
  </si>
  <si>
    <t>MSR</t>
  </si>
  <si>
    <t>Morocco</t>
  </si>
  <si>
    <t>MA</t>
  </si>
  <si>
    <t>MAR</t>
  </si>
  <si>
    <t>Mozambique</t>
  </si>
  <si>
    <t>MZ</t>
  </si>
  <si>
    <t>MOZ</t>
  </si>
  <si>
    <t>Myanmar</t>
  </si>
  <si>
    <t>MM</t>
  </si>
  <si>
    <t>MMR</t>
  </si>
  <si>
    <t>Namibia</t>
  </si>
  <si>
    <t>NA</t>
  </si>
  <si>
    <t>NAM</t>
  </si>
  <si>
    <t>Nauru</t>
  </si>
  <si>
    <t>NR</t>
  </si>
  <si>
    <t>NRU</t>
  </si>
  <si>
    <t>Nepal</t>
  </si>
  <si>
    <t>NP</t>
  </si>
  <si>
    <t>NPL</t>
  </si>
  <si>
    <t>Netherlands</t>
  </si>
  <si>
    <t>NL</t>
  </si>
  <si>
    <t>NLD</t>
  </si>
  <si>
    <t>Netherlands Antilles</t>
  </si>
  <si>
    <t>AN</t>
  </si>
  <si>
    <t>ANT</t>
  </si>
  <si>
    <t>New Caledonia</t>
  </si>
  <si>
    <t>NC</t>
  </si>
  <si>
    <t>NCL</t>
  </si>
  <si>
    <t>New Zealand</t>
  </si>
  <si>
    <t>NZ</t>
  </si>
  <si>
    <t>NZL</t>
  </si>
  <si>
    <t>Nicaragua</t>
  </si>
  <si>
    <t>NI</t>
  </si>
  <si>
    <t>NIC</t>
  </si>
  <si>
    <t>Niger</t>
  </si>
  <si>
    <t>NE</t>
  </si>
  <si>
    <t>NER</t>
  </si>
  <si>
    <t>Nigeria</t>
  </si>
  <si>
    <t>NG</t>
  </si>
  <si>
    <t>NGA</t>
  </si>
  <si>
    <t>Niue</t>
  </si>
  <si>
    <t>NU</t>
  </si>
  <si>
    <t>NIU</t>
  </si>
  <si>
    <t>Norfolk Island</t>
  </si>
  <si>
    <t>NF</t>
  </si>
  <si>
    <t>NFK</t>
  </si>
  <si>
    <t>Northern Mariana Islands</t>
  </si>
  <si>
    <t>MP</t>
  </si>
  <si>
    <t>MNP</t>
  </si>
  <si>
    <t>Norway</t>
  </si>
  <si>
    <t>NO</t>
  </si>
  <si>
    <t>NOR</t>
  </si>
  <si>
    <t>Oman</t>
  </si>
  <si>
    <t>OM</t>
  </si>
  <si>
    <t>OMN</t>
  </si>
  <si>
    <t>Pakistan</t>
  </si>
  <si>
    <t>PK</t>
  </si>
  <si>
    <t>PAK</t>
  </si>
  <si>
    <t>Palau</t>
  </si>
  <si>
    <t>PW</t>
  </si>
  <si>
    <t>PLW</t>
  </si>
  <si>
    <t>Palestinian Territory</t>
  </si>
  <si>
    <t>PS</t>
  </si>
  <si>
    <t>PSE</t>
  </si>
  <si>
    <t>Panama</t>
  </si>
  <si>
    <t>PA</t>
  </si>
  <si>
    <t>PAN</t>
  </si>
  <si>
    <t>Papua New Guinea</t>
  </si>
  <si>
    <t>PG</t>
  </si>
  <si>
    <t>PNG</t>
  </si>
  <si>
    <t>Paraguay</t>
  </si>
  <si>
    <t>PY</t>
  </si>
  <si>
    <t>PRY</t>
  </si>
  <si>
    <t>Peru</t>
  </si>
  <si>
    <t>PE</t>
  </si>
  <si>
    <t>PER</t>
  </si>
  <si>
    <t>Philippines</t>
  </si>
  <si>
    <t>PH</t>
  </si>
  <si>
    <t>PHL</t>
  </si>
  <si>
    <t>Pitcairn</t>
  </si>
  <si>
    <t>PN</t>
  </si>
  <si>
    <t>PCN</t>
  </si>
  <si>
    <t>Poland</t>
  </si>
  <si>
    <t>PL</t>
  </si>
  <si>
    <t>POL</t>
  </si>
  <si>
    <t>Portugal</t>
  </si>
  <si>
    <t>PT</t>
  </si>
  <si>
    <t>PRT</t>
  </si>
  <si>
    <t>Puerto Rico</t>
  </si>
  <si>
    <t>PR</t>
  </si>
  <si>
    <t>PRI</t>
  </si>
  <si>
    <t>Qatar</t>
  </si>
  <si>
    <t>QA</t>
  </si>
  <si>
    <t>QAT</t>
  </si>
  <si>
    <t>RE</t>
  </si>
  <si>
    <t>REU</t>
  </si>
  <si>
    <t>Romania</t>
  </si>
  <si>
    <t>RO</t>
  </si>
  <si>
    <t>ROU</t>
  </si>
  <si>
    <t>Russian Federation</t>
  </si>
  <si>
    <t>RU</t>
  </si>
  <si>
    <t>RUS</t>
  </si>
  <si>
    <t>Rwanda</t>
  </si>
  <si>
    <t>RW</t>
  </si>
  <si>
    <t>RWA</t>
  </si>
  <si>
    <t>BL</t>
  </si>
  <si>
    <t>BLM</t>
  </si>
  <si>
    <t>Saint Helena</t>
  </si>
  <si>
    <t>SH</t>
  </si>
  <si>
    <t>SHN</t>
  </si>
  <si>
    <t>Saint Kitts and Nevis</t>
  </si>
  <si>
    <t>KN</t>
  </si>
  <si>
    <t>KNA</t>
  </si>
  <si>
    <t>Saint Lucia</t>
  </si>
  <si>
    <t>LC</t>
  </si>
  <si>
    <t>LCA</t>
  </si>
  <si>
    <t>MF</t>
  </si>
  <si>
    <t>MAF</t>
  </si>
  <si>
    <t>Saint Pierre and Miquelon</t>
  </si>
  <si>
    <t>PM</t>
  </si>
  <si>
    <t>SPM</t>
  </si>
  <si>
    <t>Saint Vincent and Grenadines</t>
  </si>
  <si>
    <t>VC</t>
  </si>
  <si>
    <t>VCT</t>
  </si>
  <si>
    <t>Samoa</t>
  </si>
  <si>
    <t>WS</t>
  </si>
  <si>
    <t>WSM</t>
  </si>
  <si>
    <t>San Marino</t>
  </si>
  <si>
    <t>SM</t>
  </si>
  <si>
    <t>SMR</t>
  </si>
  <si>
    <t>Sao Tome and Principe</t>
  </si>
  <si>
    <t>ST</t>
  </si>
  <si>
    <t>STP</t>
  </si>
  <si>
    <t>Saudi Arabia</t>
  </si>
  <si>
    <t>SA</t>
  </si>
  <si>
    <t>SAU</t>
  </si>
  <si>
    <t>Senegal</t>
  </si>
  <si>
    <t>SN</t>
  </si>
  <si>
    <t>SEN</t>
  </si>
  <si>
    <t>Serbia</t>
  </si>
  <si>
    <t>RS</t>
  </si>
  <si>
    <t>SRB</t>
  </si>
  <si>
    <t>Seychelles</t>
  </si>
  <si>
    <t>SC</t>
  </si>
  <si>
    <t>SYC</t>
  </si>
  <si>
    <t>Sierra Leone</t>
  </si>
  <si>
    <t>SL</t>
  </si>
  <si>
    <t>SLE</t>
  </si>
  <si>
    <t>Singapore</t>
  </si>
  <si>
    <t>SG</t>
  </si>
  <si>
    <t>SGP</t>
  </si>
  <si>
    <t>Slovakia</t>
  </si>
  <si>
    <t>SK</t>
  </si>
  <si>
    <t>SVK</t>
  </si>
  <si>
    <t>Slovenia</t>
  </si>
  <si>
    <t>SI</t>
  </si>
  <si>
    <t>SVN</t>
  </si>
  <si>
    <t>Solomon Islands</t>
  </si>
  <si>
    <t>SB</t>
  </si>
  <si>
    <t>SLB</t>
  </si>
  <si>
    <t>Somalia</t>
  </si>
  <si>
    <t>SO</t>
  </si>
  <si>
    <t>SOM</t>
  </si>
  <si>
    <t>South Africa</t>
  </si>
  <si>
    <t>ZA</t>
  </si>
  <si>
    <t>ZAF</t>
  </si>
  <si>
    <t>South Georgia and the South Sandwich Islands</t>
  </si>
  <si>
    <t>GS</t>
  </si>
  <si>
    <t>SGS</t>
  </si>
  <si>
    <t>South Sudan</t>
  </si>
  <si>
    <t>SS</t>
  </si>
  <si>
    <t>SSD</t>
  </si>
  <si>
    <t>Spain</t>
  </si>
  <si>
    <t>ES</t>
  </si>
  <si>
    <t>ESP</t>
  </si>
  <si>
    <t>Sri Lanka</t>
  </si>
  <si>
    <t>LK</t>
  </si>
  <si>
    <t>LKA</t>
  </si>
  <si>
    <t>Sudan</t>
  </si>
  <si>
    <t>SD</t>
  </si>
  <si>
    <t>SDN</t>
  </si>
  <si>
    <t>Suriname</t>
  </si>
  <si>
    <t>SR</t>
  </si>
  <si>
    <t>SUR</t>
  </si>
  <si>
    <t>Svalbard and Jan Mayen Islands</t>
  </si>
  <si>
    <t>SJ</t>
  </si>
  <si>
    <t>SJM</t>
  </si>
  <si>
    <t>SZ</t>
  </si>
  <si>
    <t>SWZ</t>
  </si>
  <si>
    <t>Sweden</t>
  </si>
  <si>
    <t>SE</t>
  </si>
  <si>
    <t>SWE</t>
  </si>
  <si>
    <t>Switzerland</t>
  </si>
  <si>
    <t>CH</t>
  </si>
  <si>
    <t>CHE</t>
  </si>
  <si>
    <t>SY</t>
  </si>
  <si>
    <t>SYR</t>
  </si>
  <si>
    <t>TW</t>
  </si>
  <si>
    <t>TWN</t>
  </si>
  <si>
    <t>Tajikistan</t>
  </si>
  <si>
    <t>TJ</t>
  </si>
  <si>
    <t>TJK</t>
  </si>
  <si>
    <t>TZ</t>
  </si>
  <si>
    <t>TZA</t>
  </si>
  <si>
    <t>Thailand</t>
  </si>
  <si>
    <t>TH</t>
  </si>
  <si>
    <t>THA</t>
  </si>
  <si>
    <t>Timor-Leste</t>
  </si>
  <si>
    <t>TL</t>
  </si>
  <si>
    <t>TLS</t>
  </si>
  <si>
    <t>Togo</t>
  </si>
  <si>
    <t>TG</t>
  </si>
  <si>
    <t>TGO</t>
  </si>
  <si>
    <t>Tokelau</t>
  </si>
  <si>
    <t>TK</t>
  </si>
  <si>
    <t>TKL</t>
  </si>
  <si>
    <t>Tonga</t>
  </si>
  <si>
    <t>TO</t>
  </si>
  <si>
    <t>TON</t>
  </si>
  <si>
    <t>Trinidad and Tobago</t>
  </si>
  <si>
    <t>TT</t>
  </si>
  <si>
    <t>TTO</t>
  </si>
  <si>
    <t>Tunisia</t>
  </si>
  <si>
    <t>TN</t>
  </si>
  <si>
    <t>TUN</t>
  </si>
  <si>
    <t>Turkey</t>
  </si>
  <si>
    <t>TR</t>
  </si>
  <si>
    <t>TUR</t>
  </si>
  <si>
    <t>Turkmenistan</t>
  </si>
  <si>
    <t>TM</t>
  </si>
  <si>
    <t>TKM</t>
  </si>
  <si>
    <t>Turks and Caicos Islands</t>
  </si>
  <si>
    <t>TC</t>
  </si>
  <si>
    <t>TCA</t>
  </si>
  <si>
    <t>Tuvalu</t>
  </si>
  <si>
    <t>TV</t>
  </si>
  <si>
    <t>TUV</t>
  </si>
  <si>
    <t>Uganda</t>
  </si>
  <si>
    <t>UG</t>
  </si>
  <si>
    <t>UGA</t>
  </si>
  <si>
    <t>Ukraine</t>
  </si>
  <si>
    <t>UA</t>
  </si>
  <si>
    <t>UKR</t>
  </si>
  <si>
    <t>United Arab Emirates</t>
  </si>
  <si>
    <t>AE</t>
  </si>
  <si>
    <t>ARE</t>
  </si>
  <si>
    <t>United Kingdom</t>
  </si>
  <si>
    <t>GB</t>
  </si>
  <si>
    <t>GBR</t>
  </si>
  <si>
    <t>United States of America</t>
  </si>
  <si>
    <t>US</t>
  </si>
  <si>
    <t>USA</t>
  </si>
  <si>
    <t>Uruguay</t>
  </si>
  <si>
    <t>UY</t>
  </si>
  <si>
    <t>URY</t>
  </si>
  <si>
    <t>Uzbekistan</t>
  </si>
  <si>
    <t>UZ</t>
  </si>
  <si>
    <t>UZB</t>
  </si>
  <si>
    <t>Vanuatu</t>
  </si>
  <si>
    <t>VU</t>
  </si>
  <si>
    <t>VUT</t>
  </si>
  <si>
    <t>VE</t>
  </si>
  <si>
    <t>VEN</t>
  </si>
  <si>
    <t>Viet Nam</t>
  </si>
  <si>
    <t>VN</t>
  </si>
  <si>
    <t>VNM</t>
  </si>
  <si>
    <t>Virgin Islands, US</t>
  </si>
  <si>
    <t>VI</t>
  </si>
  <si>
    <t>VIR</t>
  </si>
  <si>
    <t>Wallis and Futuna Islands</t>
  </si>
  <si>
    <t>WF</t>
  </si>
  <si>
    <t>WLF</t>
  </si>
  <si>
    <t>Western Sahara</t>
  </si>
  <si>
    <t>EH</t>
  </si>
  <si>
    <t>ESH</t>
  </si>
  <si>
    <t>Yemen</t>
  </si>
  <si>
    <t>YE</t>
  </si>
  <si>
    <t>YEM</t>
  </si>
  <si>
    <t>Zambia</t>
  </si>
  <si>
    <t>ZM</t>
  </si>
  <si>
    <t>ZMB</t>
  </si>
  <si>
    <t>Zimbabwe</t>
  </si>
  <si>
    <t>ZW</t>
  </si>
  <si>
    <t>ZWE</t>
  </si>
  <si>
    <t>Tanzania</t>
  </si>
  <si>
    <t>Taiwan</t>
  </si>
  <si>
    <t>Hong Kong</t>
  </si>
  <si>
    <t>Macao</t>
  </si>
  <si>
    <t>Republic of the Congo</t>
  </si>
  <si>
    <t>Democratic Republic of Congo</t>
  </si>
  <si>
    <t>Reunion</t>
  </si>
  <si>
    <t>Saint-Barthelemy</t>
  </si>
  <si>
    <t>Cote d'Ivoire</t>
  </si>
  <si>
    <t>Falkland Islands</t>
  </si>
  <si>
    <t>Vatican</t>
  </si>
  <si>
    <t>Iran</t>
  </si>
  <si>
    <t>Kyrgyz Republic</t>
  </si>
  <si>
    <t>Macedonia</t>
  </si>
  <si>
    <t>Micronesia</t>
  </si>
  <si>
    <t>Saint-Martin</t>
  </si>
  <si>
    <t>Syria</t>
  </si>
  <si>
    <t>Venezuela</t>
  </si>
  <si>
    <t>Eswatini</t>
  </si>
  <si>
    <t>Country or Area name</t>
  </si>
  <si>
    <t>ISO Alpha-2 Code</t>
  </si>
  <si>
    <t>ISO Alpha-3 Code</t>
  </si>
  <si>
    <t>ISO Numeric Code (UN M49)</t>
  </si>
  <si>
    <t>4</t>
  </si>
  <si>
    <t>248</t>
  </si>
  <si>
    <t>8</t>
  </si>
  <si>
    <t>12</t>
  </si>
  <si>
    <t>16</t>
  </si>
  <si>
    <t>20</t>
  </si>
  <si>
    <t>24</t>
  </si>
  <si>
    <t>660</t>
  </si>
  <si>
    <t>28</t>
  </si>
  <si>
    <t>32</t>
  </si>
  <si>
    <t>51</t>
  </si>
  <si>
    <t>533</t>
  </si>
  <si>
    <t>36</t>
  </si>
  <si>
    <t>40</t>
  </si>
  <si>
    <t>31</t>
  </si>
  <si>
    <t>44</t>
  </si>
  <si>
    <t>48</t>
  </si>
  <si>
    <t>50</t>
  </si>
  <si>
    <t>52</t>
  </si>
  <si>
    <t>112</t>
  </si>
  <si>
    <t>56</t>
  </si>
  <si>
    <t>84</t>
  </si>
  <si>
    <t>204</t>
  </si>
  <si>
    <t>60</t>
  </si>
  <si>
    <t>64</t>
  </si>
  <si>
    <t>68</t>
  </si>
  <si>
    <t>70</t>
  </si>
  <si>
    <t>72</t>
  </si>
  <si>
    <t>76</t>
  </si>
  <si>
    <t>92</t>
  </si>
  <si>
    <t>86</t>
  </si>
  <si>
    <t>96</t>
  </si>
  <si>
    <t>100</t>
  </si>
  <si>
    <t>854</t>
  </si>
  <si>
    <t>108</t>
  </si>
  <si>
    <t>116</t>
  </si>
  <si>
    <t>120</t>
  </si>
  <si>
    <t>124</t>
  </si>
  <si>
    <t>132</t>
  </si>
  <si>
    <t>136</t>
  </si>
  <si>
    <t>140</t>
  </si>
  <si>
    <t>148</t>
  </si>
  <si>
    <t>152</t>
  </si>
  <si>
    <t>156</t>
  </si>
  <si>
    <t>344</t>
  </si>
  <si>
    <t>446</t>
  </si>
  <si>
    <t>162</t>
  </si>
  <si>
    <t>166</t>
  </si>
  <si>
    <t>170</t>
  </si>
  <si>
    <t>174</t>
  </si>
  <si>
    <t>178</t>
  </si>
  <si>
    <t>180</t>
  </si>
  <si>
    <t>188</t>
  </si>
  <si>
    <t>384</t>
  </si>
  <si>
    <t>191</t>
  </si>
  <si>
    <t>192</t>
  </si>
  <si>
    <t>196</t>
  </si>
  <si>
    <t>203</t>
  </si>
  <si>
    <t>208</t>
  </si>
  <si>
    <t>262</t>
  </si>
  <si>
    <t>212</t>
  </si>
  <si>
    <t>214</t>
  </si>
  <si>
    <t>218</t>
  </si>
  <si>
    <t>818</t>
  </si>
  <si>
    <t>222</t>
  </si>
  <si>
    <t>226</t>
  </si>
  <si>
    <t>232</t>
  </si>
  <si>
    <t>233</t>
  </si>
  <si>
    <t>231</t>
  </si>
  <si>
    <t>238</t>
  </si>
  <si>
    <t>234</t>
  </si>
  <si>
    <t>242</t>
  </si>
  <si>
    <t>246</t>
  </si>
  <si>
    <t>250</t>
  </si>
  <si>
    <t>254</t>
  </si>
  <si>
    <t>258</t>
  </si>
  <si>
    <t>260</t>
  </si>
  <si>
    <t>266</t>
  </si>
  <si>
    <t>270</t>
  </si>
  <si>
    <t>268</t>
  </si>
  <si>
    <t>276</t>
  </si>
  <si>
    <t>288</t>
  </si>
  <si>
    <t>292</t>
  </si>
  <si>
    <t>300</t>
  </si>
  <si>
    <t>304</t>
  </si>
  <si>
    <t>308</t>
  </si>
  <si>
    <t>312</t>
  </si>
  <si>
    <t>316</t>
  </si>
  <si>
    <t>320</t>
  </si>
  <si>
    <t>831</t>
  </si>
  <si>
    <t>324</t>
  </si>
  <si>
    <t>624</t>
  </si>
  <si>
    <t>328</t>
  </si>
  <si>
    <t>332</t>
  </si>
  <si>
    <t>334</t>
  </si>
  <si>
    <t>336</t>
  </si>
  <si>
    <t>340</t>
  </si>
  <si>
    <t>348</t>
  </si>
  <si>
    <t>352</t>
  </si>
  <si>
    <t>356</t>
  </si>
  <si>
    <t>360</t>
  </si>
  <si>
    <t>364</t>
  </si>
  <si>
    <t>368</t>
  </si>
  <si>
    <t>372</t>
  </si>
  <si>
    <t>833</t>
  </si>
  <si>
    <t>376</t>
  </si>
  <si>
    <t>380</t>
  </si>
  <si>
    <t>388</t>
  </si>
  <si>
    <t>392</t>
  </si>
  <si>
    <t>832</t>
  </si>
  <si>
    <t>400</t>
  </si>
  <si>
    <t>398</t>
  </si>
  <si>
    <t>404</t>
  </si>
  <si>
    <t>296</t>
  </si>
  <si>
    <t>408</t>
  </si>
  <si>
    <t>410</t>
  </si>
  <si>
    <t>414</t>
  </si>
  <si>
    <t>417</t>
  </si>
  <si>
    <t>418</t>
  </si>
  <si>
    <t>428</t>
  </si>
  <si>
    <t>422</t>
  </si>
  <si>
    <t>426</t>
  </si>
  <si>
    <t>430</t>
  </si>
  <si>
    <t>434</t>
  </si>
  <si>
    <t>438</t>
  </si>
  <si>
    <t>440</t>
  </si>
  <si>
    <t>442</t>
  </si>
  <si>
    <t>807</t>
  </si>
  <si>
    <t>450</t>
  </si>
  <si>
    <t>454</t>
  </si>
  <si>
    <t>458</t>
  </si>
  <si>
    <t>462</t>
  </si>
  <si>
    <t>466</t>
  </si>
  <si>
    <t>470</t>
  </si>
  <si>
    <t>584</t>
  </si>
  <si>
    <t>474</t>
  </si>
  <si>
    <t>478</t>
  </si>
  <si>
    <t>480</t>
  </si>
  <si>
    <t>175</t>
  </si>
  <si>
    <t>484</t>
  </si>
  <si>
    <t>583</t>
  </si>
  <si>
    <t>498</t>
  </si>
  <si>
    <t>492</t>
  </si>
  <si>
    <t>496</t>
  </si>
  <si>
    <t>499</t>
  </si>
  <si>
    <t>500</t>
  </si>
  <si>
    <t>504</t>
  </si>
  <si>
    <t>508</t>
  </si>
  <si>
    <t>104</t>
  </si>
  <si>
    <t>516</t>
  </si>
  <si>
    <t>520</t>
  </si>
  <si>
    <t>524</t>
  </si>
  <si>
    <t>528</t>
  </si>
  <si>
    <t>530</t>
  </si>
  <si>
    <t>540</t>
  </si>
  <si>
    <t>554</t>
  </si>
  <si>
    <t>558</t>
  </si>
  <si>
    <t>562</t>
  </si>
  <si>
    <t>566</t>
  </si>
  <si>
    <t>570</t>
  </si>
  <si>
    <t>574</t>
  </si>
  <si>
    <t>580</t>
  </si>
  <si>
    <t>578</t>
  </si>
  <si>
    <t>512</t>
  </si>
  <si>
    <t>586</t>
  </si>
  <si>
    <t>585</t>
  </si>
  <si>
    <t>275</t>
  </si>
  <si>
    <t>591</t>
  </si>
  <si>
    <t>598</t>
  </si>
  <si>
    <t>600</t>
  </si>
  <si>
    <t>604</t>
  </si>
  <si>
    <t>608</t>
  </si>
  <si>
    <t>612</t>
  </si>
  <si>
    <t>616</t>
  </si>
  <si>
    <t>620</t>
  </si>
  <si>
    <t>630</t>
  </si>
  <si>
    <t>634</t>
  </si>
  <si>
    <t>638</t>
  </si>
  <si>
    <t>642</t>
  </si>
  <si>
    <t>643</t>
  </si>
  <si>
    <t>646</t>
  </si>
  <si>
    <t>652</t>
  </si>
  <si>
    <t>654</t>
  </si>
  <si>
    <t>659</t>
  </si>
  <si>
    <t>662</t>
  </si>
  <si>
    <t>663</t>
  </si>
  <si>
    <t>666</t>
  </si>
  <si>
    <t>670</t>
  </si>
  <si>
    <t>882</t>
  </si>
  <si>
    <t>674</t>
  </si>
  <si>
    <t>678</t>
  </si>
  <si>
    <t>682</t>
  </si>
  <si>
    <t>686</t>
  </si>
  <si>
    <t>688</t>
  </si>
  <si>
    <t>690</t>
  </si>
  <si>
    <t>694</t>
  </si>
  <si>
    <t>702</t>
  </si>
  <si>
    <t>703</t>
  </si>
  <si>
    <t>705</t>
  </si>
  <si>
    <t>90</t>
  </si>
  <si>
    <t>706</t>
  </si>
  <si>
    <t>710</t>
  </si>
  <si>
    <t>239</t>
  </si>
  <si>
    <t>728</t>
  </si>
  <si>
    <t>724</t>
  </si>
  <si>
    <t>144</t>
  </si>
  <si>
    <t>736</t>
  </si>
  <si>
    <t>740</t>
  </si>
  <si>
    <t>744</t>
  </si>
  <si>
    <t>748</t>
  </si>
  <si>
    <t>752</t>
  </si>
  <si>
    <t>756</t>
  </si>
  <si>
    <t>760</t>
  </si>
  <si>
    <t>158</t>
  </si>
  <si>
    <t>762</t>
  </si>
  <si>
    <t>834</t>
  </si>
  <si>
    <t>764</t>
  </si>
  <si>
    <t>626</t>
  </si>
  <si>
    <t>768</t>
  </si>
  <si>
    <t>772</t>
  </si>
  <si>
    <t>776</t>
  </si>
  <si>
    <t>780</t>
  </si>
  <si>
    <t>788</t>
  </si>
  <si>
    <t>792</t>
  </si>
  <si>
    <t>795</t>
  </si>
  <si>
    <t>796</t>
  </si>
  <si>
    <t>798</t>
  </si>
  <si>
    <t>800</t>
  </si>
  <si>
    <t>804</t>
  </si>
  <si>
    <t>784</t>
  </si>
  <si>
    <t>826</t>
  </si>
  <si>
    <t>840</t>
  </si>
  <si>
    <t>858</t>
  </si>
  <si>
    <t>860</t>
  </si>
  <si>
    <t>548</t>
  </si>
  <si>
    <t>862</t>
  </si>
  <si>
    <t>704</t>
  </si>
  <si>
    <t>850</t>
  </si>
  <si>
    <t>876</t>
  </si>
  <si>
    <t>732</t>
  </si>
  <si>
    <t>887</t>
  </si>
  <si>
    <t>894</t>
  </si>
  <si>
    <t>716</t>
  </si>
  <si>
    <t>Table 1 - Country codes</t>
  </si>
  <si>
    <t>Country or area name</t>
  </si>
  <si>
    <t>Start Date</t>
  </si>
  <si>
    <t>End Date</t>
  </si>
  <si>
    <t>Oil</t>
  </si>
  <si>
    <t>Gas</t>
  </si>
  <si>
    <t>Mining</t>
  </si>
  <si>
    <t>Other</t>
  </si>
  <si>
    <t>Name</t>
  </si>
  <si>
    <t>Organisation</t>
  </si>
  <si>
    <t>Email address</t>
  </si>
  <si>
    <t>Country or area</t>
  </si>
  <si>
    <t>Fiscal year covered by this data file</t>
  </si>
  <si>
    <t>Has an EITI Report been prepared by an Independent Administrator?</t>
  </si>
  <si>
    <t>Yes</t>
  </si>
  <si>
    <t>Table 2 - Simple options</t>
  </si>
  <si>
    <t>List</t>
  </si>
  <si>
    <t>No</t>
  </si>
  <si>
    <t>Not applicable</t>
  </si>
  <si>
    <t>Partially</t>
  </si>
  <si>
    <t>Date that the EITI Report was made public</t>
  </si>
  <si>
    <t>Sector coverage</t>
  </si>
  <si>
    <t>What is the name of the company?</t>
  </si>
  <si>
    <t>Enter data in this column</t>
  </si>
  <si>
    <t>Currency</t>
  </si>
  <si>
    <t>AED</t>
  </si>
  <si>
    <t>United Arab Emirates dirham</t>
  </si>
  <si>
    <t>AFN</t>
  </si>
  <si>
    <t>Afghan afghani</t>
  </si>
  <si>
    <t>ALL</t>
  </si>
  <si>
    <t>Albanian lek</t>
  </si>
  <si>
    <t>AMD</t>
  </si>
  <si>
    <t>Armenian dram</t>
  </si>
  <si>
    <t>ANG</t>
  </si>
  <si>
    <t>Netherlands Antillean guilder</t>
  </si>
  <si>
    <t>AOA</t>
  </si>
  <si>
    <t>Angolan kwanza</t>
  </si>
  <si>
    <t>ARS</t>
  </si>
  <si>
    <t>Argentine peso</t>
  </si>
  <si>
    <t>AUD</t>
  </si>
  <si>
    <t>Australian dollar</t>
  </si>
  <si>
    <t>AWG</t>
  </si>
  <si>
    <t>Aruban florin</t>
  </si>
  <si>
    <t>AZN</t>
  </si>
  <si>
    <t>Azerbaijani manat</t>
  </si>
  <si>
    <t>BAM</t>
  </si>
  <si>
    <t>Bosnia and Herzegovina convertible mark</t>
  </si>
  <si>
    <t>BBD</t>
  </si>
  <si>
    <t>BDT</t>
  </si>
  <si>
    <t>Bangladeshi taka</t>
  </si>
  <si>
    <t>BGN</t>
  </si>
  <si>
    <t>BHD</t>
  </si>
  <si>
    <t>Bahraini dinar</t>
  </si>
  <si>
    <t>BIF</t>
  </si>
  <si>
    <t>Burundian franc</t>
  </si>
  <si>
    <t>BMD</t>
  </si>
  <si>
    <t>Bermudian dollar</t>
  </si>
  <si>
    <t>BND</t>
  </si>
  <si>
    <t>Brunei dollar</t>
  </si>
  <si>
    <t>BOB</t>
  </si>
  <si>
    <t>BRL</t>
  </si>
  <si>
    <t>Brazilian real</t>
  </si>
  <si>
    <t>BSD</t>
  </si>
  <si>
    <t>Bahamian dollar</t>
  </si>
  <si>
    <t>Bhutanese ngultrum</t>
  </si>
  <si>
    <t>BWP</t>
  </si>
  <si>
    <t>Botswana pula</t>
  </si>
  <si>
    <t>BZD</t>
  </si>
  <si>
    <t>Belize dollar</t>
  </si>
  <si>
    <t>CAD</t>
  </si>
  <si>
    <t>Canadian dollar</t>
  </si>
  <si>
    <t>CDF</t>
  </si>
  <si>
    <t>Congolese franc</t>
  </si>
  <si>
    <t>CHF</t>
  </si>
  <si>
    <t>Swiss franc</t>
  </si>
  <si>
    <t>CLF</t>
  </si>
  <si>
    <t>COP</t>
  </si>
  <si>
    <t>Colombian peso</t>
  </si>
  <si>
    <t>CRC</t>
  </si>
  <si>
    <t>Costa Rican colon</t>
  </si>
  <si>
    <t>CUC</t>
  </si>
  <si>
    <t>CVE</t>
  </si>
  <si>
    <t>CZK</t>
  </si>
  <si>
    <t>Czech koruna</t>
  </si>
  <si>
    <t>DJF</t>
  </si>
  <si>
    <t>Djiboutian franc</t>
  </si>
  <si>
    <t>DKK</t>
  </si>
  <si>
    <t>Danish krone</t>
  </si>
  <si>
    <t>DOP</t>
  </si>
  <si>
    <t>Dominican peso</t>
  </si>
  <si>
    <t>DZD</t>
  </si>
  <si>
    <t>Algerian dinar</t>
  </si>
  <si>
    <t>EGP</t>
  </si>
  <si>
    <t>Egyptian pound</t>
  </si>
  <si>
    <t>ERN</t>
  </si>
  <si>
    <t>Eritrean nakfa</t>
  </si>
  <si>
    <t>ETB</t>
  </si>
  <si>
    <t>Ethiopian birr</t>
  </si>
  <si>
    <t>EUR</t>
  </si>
  <si>
    <t>Euro</t>
  </si>
  <si>
    <t>FJD</t>
  </si>
  <si>
    <t>FKP</t>
  </si>
  <si>
    <t>Falkland Islands pound</t>
  </si>
  <si>
    <t>GBP</t>
  </si>
  <si>
    <t>Pound sterling</t>
  </si>
  <si>
    <t>GEL</t>
  </si>
  <si>
    <t>Georgian lari</t>
  </si>
  <si>
    <t>GHS</t>
  </si>
  <si>
    <t>Ghanaian cedi</t>
  </si>
  <si>
    <t>GIP</t>
  </si>
  <si>
    <t>Gibraltar pound</t>
  </si>
  <si>
    <t>GMD</t>
  </si>
  <si>
    <t>Gambian dalasi</t>
  </si>
  <si>
    <t>GNF</t>
  </si>
  <si>
    <t>Guinean franc</t>
  </si>
  <si>
    <t>GTQ</t>
  </si>
  <si>
    <t>Guatemalan quetzal</t>
  </si>
  <si>
    <t>GYD</t>
  </si>
  <si>
    <t>HKD</t>
  </si>
  <si>
    <t>HNL</t>
  </si>
  <si>
    <t>HRK</t>
  </si>
  <si>
    <t>HTG</t>
  </si>
  <si>
    <t>HUF</t>
  </si>
  <si>
    <t>IDR</t>
  </si>
  <si>
    <t>ILS</t>
  </si>
  <si>
    <t>INR</t>
  </si>
  <si>
    <t>IQD</t>
  </si>
  <si>
    <t>Iraqi dinar</t>
  </si>
  <si>
    <t>IRR</t>
  </si>
  <si>
    <t>ISK</t>
  </si>
  <si>
    <t>Icelandic króna</t>
  </si>
  <si>
    <t>JMD</t>
  </si>
  <si>
    <t>JOD</t>
  </si>
  <si>
    <t>JPY</t>
  </si>
  <si>
    <t>KES</t>
  </si>
  <si>
    <t>KGS</t>
  </si>
  <si>
    <t>KHR</t>
  </si>
  <si>
    <t>KMF</t>
  </si>
  <si>
    <t>KPW</t>
  </si>
  <si>
    <t>KRW</t>
  </si>
  <si>
    <t>KWD</t>
  </si>
  <si>
    <t>KYD</t>
  </si>
  <si>
    <t>KZT</t>
  </si>
  <si>
    <t>LAK</t>
  </si>
  <si>
    <t>LBP</t>
  </si>
  <si>
    <t>LKR</t>
  </si>
  <si>
    <t>LRD</t>
  </si>
  <si>
    <t>LSL</t>
  </si>
  <si>
    <t>Lesotho loti</t>
  </si>
  <si>
    <t>LYD</t>
  </si>
  <si>
    <t>MAD</t>
  </si>
  <si>
    <t>MDL</t>
  </si>
  <si>
    <t>MGA</t>
  </si>
  <si>
    <t>Macedonian denar</t>
  </si>
  <si>
    <t>MMK</t>
  </si>
  <si>
    <t>MNT</t>
  </si>
  <si>
    <t>MOP</t>
  </si>
  <si>
    <t>MUR</t>
  </si>
  <si>
    <t>MVR</t>
  </si>
  <si>
    <t>MWK</t>
  </si>
  <si>
    <t>Malawian kwacha</t>
  </si>
  <si>
    <t>MXN</t>
  </si>
  <si>
    <t>MYR</t>
  </si>
  <si>
    <t>MZN</t>
  </si>
  <si>
    <t>NAD</t>
  </si>
  <si>
    <t>NGN</t>
  </si>
  <si>
    <t>NIO</t>
  </si>
  <si>
    <t>NOK</t>
  </si>
  <si>
    <t>NPR</t>
  </si>
  <si>
    <t>NZD</t>
  </si>
  <si>
    <t>OMR</t>
  </si>
  <si>
    <t>PAB</t>
  </si>
  <si>
    <t>Panamanian balboa</t>
  </si>
  <si>
    <t>PEN</t>
  </si>
  <si>
    <t>Peruvian Sol</t>
  </si>
  <si>
    <t>PGK</t>
  </si>
  <si>
    <t>PHP</t>
  </si>
  <si>
    <t>PKR</t>
  </si>
  <si>
    <t>PLN</t>
  </si>
  <si>
    <t>PYG</t>
  </si>
  <si>
    <t>Paraguayan guaraní</t>
  </si>
  <si>
    <t>QAR</t>
  </si>
  <si>
    <t>RON</t>
  </si>
  <si>
    <t>RSD</t>
  </si>
  <si>
    <t>RUB</t>
  </si>
  <si>
    <t>RWF</t>
  </si>
  <si>
    <t>SAR</t>
  </si>
  <si>
    <t>SBD</t>
  </si>
  <si>
    <t>SCR</t>
  </si>
  <si>
    <t>SDG</t>
  </si>
  <si>
    <t>SEK</t>
  </si>
  <si>
    <t>SGD</t>
  </si>
  <si>
    <t>SHP</t>
  </si>
  <si>
    <t>SLL</t>
  </si>
  <si>
    <t>Sierra Leonean leone</t>
  </si>
  <si>
    <t>SOS</t>
  </si>
  <si>
    <t>SRD</t>
  </si>
  <si>
    <t>Surinamese dollar</t>
  </si>
  <si>
    <t>SSP</t>
  </si>
  <si>
    <t>SYP</t>
  </si>
  <si>
    <t>SZL</t>
  </si>
  <si>
    <t>THB</t>
  </si>
  <si>
    <t>TJS</t>
  </si>
  <si>
    <t>TMT</t>
  </si>
  <si>
    <t>TND</t>
  </si>
  <si>
    <t>Tunisian dinar</t>
  </si>
  <si>
    <t>TOP</t>
  </si>
  <si>
    <t>TRY</t>
  </si>
  <si>
    <t>Turkish lira</t>
  </si>
  <si>
    <t>TTD</t>
  </si>
  <si>
    <t>TWD</t>
  </si>
  <si>
    <t>New Taiwan dollar</t>
  </si>
  <si>
    <t>TZS</t>
  </si>
  <si>
    <t>Tanzanian shilling</t>
  </si>
  <si>
    <t>UAH</t>
  </si>
  <si>
    <t>UGX</t>
  </si>
  <si>
    <t>Ugandan shilling</t>
  </si>
  <si>
    <t>USD</t>
  </si>
  <si>
    <t>United States dollar</t>
  </si>
  <si>
    <t>UYU</t>
  </si>
  <si>
    <t>UZS</t>
  </si>
  <si>
    <t>VEF</t>
  </si>
  <si>
    <t>VND</t>
  </si>
  <si>
    <t>VUV</t>
  </si>
  <si>
    <t>WST</t>
  </si>
  <si>
    <t>Samoan tala</t>
  </si>
  <si>
    <t>XAF</t>
  </si>
  <si>
    <t>XCD</t>
  </si>
  <si>
    <t>East Caribbean dollar</t>
  </si>
  <si>
    <t>XOF</t>
  </si>
  <si>
    <t>YER</t>
  </si>
  <si>
    <t>ZAR</t>
  </si>
  <si>
    <t>ZMW</t>
  </si>
  <si>
    <t>Barbadian dollar</t>
  </si>
  <si>
    <t>Bulgarian lev (old)</t>
  </si>
  <si>
    <t>Bolivian boliviano</t>
  </si>
  <si>
    <t>-</t>
  </si>
  <si>
    <t>BYR</t>
  </si>
  <si>
    <t>Belarussian ruble</t>
  </si>
  <si>
    <t>Chilean Unidad de Fomento</t>
  </si>
  <si>
    <t>CNH</t>
  </si>
  <si>
    <t>Chinese yuan renminbi (offshore)</t>
  </si>
  <si>
    <t>Cuban peso convertible</t>
  </si>
  <si>
    <t>Cape Verdean escudo</t>
  </si>
  <si>
    <t>Fijian dollar</t>
  </si>
  <si>
    <t>GGP</t>
  </si>
  <si>
    <t>Pound</t>
  </si>
  <si>
    <t>Guyanese Dollar</t>
  </si>
  <si>
    <t>Hong Kong Dollar</t>
  </si>
  <si>
    <t>Honduran Lempira</t>
  </si>
  <si>
    <t>Croatian Kuna</t>
  </si>
  <si>
    <t>Haitian Gourde</t>
  </si>
  <si>
    <t>Hungarian Forint</t>
  </si>
  <si>
    <t>Indonesian Rupiah</t>
  </si>
  <si>
    <t>Israeli New Shekel</t>
  </si>
  <si>
    <t>IMP</t>
  </si>
  <si>
    <t>Isle of Man Pound</t>
  </si>
  <si>
    <t>Indian Rupee</t>
  </si>
  <si>
    <t>Iranian Rial</t>
  </si>
  <si>
    <t>JEP</t>
  </si>
  <si>
    <t>Jersey Pound</t>
  </si>
  <si>
    <t>Jamaican Dollar</t>
  </si>
  <si>
    <t>Jordanian Dinar</t>
  </si>
  <si>
    <t>Japanese Yen</t>
  </si>
  <si>
    <t>Kenyan Shilling</t>
  </si>
  <si>
    <t>Kyrgyzstani Som</t>
  </si>
  <si>
    <t>Cambodian Riel</t>
  </si>
  <si>
    <t>Comorian Franc</t>
  </si>
  <si>
    <t>North Korean Won</t>
  </si>
  <si>
    <t>South Korean Won</t>
  </si>
  <si>
    <t>Kuwaiti Dinar</t>
  </si>
  <si>
    <t>Cayman Islands Dollar</t>
  </si>
  <si>
    <t>Kazakhstani Tenge</t>
  </si>
  <si>
    <t>Lao Kip</t>
  </si>
  <si>
    <t>Lebanese Pound</t>
  </si>
  <si>
    <t>Sri Lankan Rupee</t>
  </si>
  <si>
    <t>Liberian Dollar</t>
  </si>
  <si>
    <t>Libyan Dinar</t>
  </si>
  <si>
    <t>Moroccan Dirham</t>
  </si>
  <si>
    <t>Moldovan Leu</t>
  </si>
  <si>
    <t>Malagasy Ariary</t>
  </si>
  <si>
    <t>Burmese Kyat</t>
  </si>
  <si>
    <t>Mongolian Tugrik</t>
  </si>
  <si>
    <t>MRO</t>
  </si>
  <si>
    <t>Mauritanian Ouguiya</t>
  </si>
  <si>
    <t>Mauritian Rupee</t>
  </si>
  <si>
    <t>Maldivian Rufiyaa</t>
  </si>
  <si>
    <t>Mexican Peso</t>
  </si>
  <si>
    <t>Malaysian Ringgit</t>
  </si>
  <si>
    <t>Mozambique Metical</t>
  </si>
  <si>
    <t>Namibian Dollar</t>
  </si>
  <si>
    <t>Nigerian Naira</t>
  </si>
  <si>
    <t>Nicaraguan córdoba oro</t>
  </si>
  <si>
    <t>Norwegian Krone</t>
  </si>
  <si>
    <t>Nepalese Rupee</t>
  </si>
  <si>
    <t>New Zealand Dollar</t>
  </si>
  <si>
    <t>Omani Rial</t>
  </si>
  <si>
    <t>Papua New Guinean Kina</t>
  </si>
  <si>
    <t>Philippine Peso</t>
  </si>
  <si>
    <t>Pakistani Rupee</t>
  </si>
  <si>
    <t>Polish Zloty</t>
  </si>
  <si>
    <t>Qatari Riyal</t>
  </si>
  <si>
    <t>Romanian Leu</t>
  </si>
  <si>
    <t>Serbian Dinar</t>
  </si>
  <si>
    <t>Russian Ruble</t>
  </si>
  <si>
    <t>Rwandan Franc</t>
  </si>
  <si>
    <t>Saudi Riyal</t>
  </si>
  <si>
    <t>Solomon Islands Dollar</t>
  </si>
  <si>
    <t>Seychellois rupee</t>
  </si>
  <si>
    <t>Sudanese Pound</t>
  </si>
  <si>
    <t>Swedish Krona</t>
  </si>
  <si>
    <t>Singapore Dollar</t>
  </si>
  <si>
    <t>Saint Helena Pound</t>
  </si>
  <si>
    <t>Somali Shilling</t>
  </si>
  <si>
    <t>South Sudanese Pound</t>
  </si>
  <si>
    <t>STD</t>
  </si>
  <si>
    <t>São Tomé and Príncipe Dobra</t>
  </si>
  <si>
    <t>Syrian Pound</t>
  </si>
  <si>
    <t>Swazi Lilangeni</t>
  </si>
  <si>
    <t>Thai Baht</t>
  </si>
  <si>
    <t>Tajikistani Somoni</t>
  </si>
  <si>
    <t>Turkmenistan New Manat</t>
  </si>
  <si>
    <t>Tongan pa'anga</t>
  </si>
  <si>
    <t>Trinidad and Tobago Dollar</t>
  </si>
  <si>
    <t>TVD</t>
  </si>
  <si>
    <t>Tuvaluan dollar</t>
  </si>
  <si>
    <t>Ukrainian Hryvnia</t>
  </si>
  <si>
    <t>Uruguayan Peso</t>
  </si>
  <si>
    <t>Uzbekistani Som</t>
  </si>
  <si>
    <t>Venezuelan Bolívar fuerte</t>
  </si>
  <si>
    <t>Vietnamese Dong</t>
  </si>
  <si>
    <t>Vanuatu Vatu</t>
  </si>
  <si>
    <t>West African CFA franc</t>
  </si>
  <si>
    <t>Yemeni Rial</t>
  </si>
  <si>
    <t>South African Rand</t>
  </si>
  <si>
    <t>Zambian Kwacha</t>
  </si>
  <si>
    <t>Currency code (ISO-4217)</t>
  </si>
  <si>
    <t>Currency code num (ISO-4217)</t>
  </si>
  <si>
    <t>Central African CFA franc</t>
  </si>
  <si>
    <t>Macanese patca</t>
  </si>
  <si>
    <t>Kosovo</t>
  </si>
  <si>
    <t>XK</t>
  </si>
  <si>
    <t>XKX</t>
  </si>
  <si>
    <t>National currency name</t>
  </si>
  <si>
    <t>National currency ISO-4217</t>
  </si>
  <si>
    <t>Description</t>
  </si>
  <si>
    <t>Data source</t>
  </si>
  <si>
    <t>Are there other files of relevance?</t>
  </si>
  <si>
    <t>Date that other file was made public</t>
  </si>
  <si>
    <t>URL</t>
  </si>
  <si>
    <t>URL, EITI Report</t>
  </si>
  <si>
    <t xml:space="preserve">Exchange rate used: 1 USD = </t>
  </si>
  <si>
    <t>… by revenue stream</t>
  </si>
  <si>
    <t>… by company</t>
  </si>
  <si>
    <t>… by project</t>
  </si>
  <si>
    <t>Data coverage / scope</t>
  </si>
  <si>
    <t>Contact details: data submission</t>
  </si>
  <si>
    <t>Source / Comments</t>
  </si>
  <si>
    <t>Table 3 - Reporting options</t>
  </si>
  <si>
    <t>License register for mining sector</t>
  </si>
  <si>
    <t>License register for petroleum sector</t>
  </si>
  <si>
    <t>License register for other sector(s) - add rows if several</t>
  </si>
  <si>
    <t>Government policy on contract disclosure</t>
  </si>
  <si>
    <t>Government policy on beneficial ownership</t>
  </si>
  <si>
    <t>Beneficial ownership registry</t>
  </si>
  <si>
    <t>Does the government report how it participates in the extractive sector?</t>
  </si>
  <si>
    <t>Disclosure of export volumes</t>
  </si>
  <si>
    <t>Disclosure of production volumes</t>
  </si>
  <si>
    <t>Disclosure of production values</t>
  </si>
  <si>
    <t>Disclosure of export values</t>
  </si>
  <si>
    <t>Table 4 - Currency code list</t>
  </si>
  <si>
    <t>Table 5 - Commodities list</t>
  </si>
  <si>
    <t>2501</t>
  </si>
  <si>
    <t>2502</t>
  </si>
  <si>
    <t>2503</t>
  </si>
  <si>
    <t>2504</t>
  </si>
  <si>
    <t>2505</t>
  </si>
  <si>
    <t>2506</t>
  </si>
  <si>
    <t>2507</t>
  </si>
  <si>
    <t>2508</t>
  </si>
  <si>
    <t>2509</t>
  </si>
  <si>
    <t>2510</t>
  </si>
  <si>
    <t>2511</t>
  </si>
  <si>
    <t>2512</t>
  </si>
  <si>
    <t>2513</t>
  </si>
  <si>
    <t>2514</t>
  </si>
  <si>
    <t>2515</t>
  </si>
  <si>
    <t>2516</t>
  </si>
  <si>
    <t>2517</t>
  </si>
  <si>
    <t>2518</t>
  </si>
  <si>
    <t>2519</t>
  </si>
  <si>
    <t>2520</t>
  </si>
  <si>
    <t>2521</t>
  </si>
  <si>
    <t>2522</t>
  </si>
  <si>
    <t>2523</t>
  </si>
  <si>
    <t>2524</t>
  </si>
  <si>
    <t>2525</t>
  </si>
  <si>
    <t>2526</t>
  </si>
  <si>
    <t>2527</t>
  </si>
  <si>
    <t>2528</t>
  </si>
  <si>
    <t>2529</t>
  </si>
  <si>
    <t>2530</t>
  </si>
  <si>
    <t>2601</t>
  </si>
  <si>
    <t>2602</t>
  </si>
  <si>
    <t>2603</t>
  </si>
  <si>
    <t>2604</t>
  </si>
  <si>
    <t>2605</t>
  </si>
  <si>
    <t>2606</t>
  </si>
  <si>
    <t>2607</t>
  </si>
  <si>
    <t>2608</t>
  </si>
  <si>
    <t>2609</t>
  </si>
  <si>
    <t>2610</t>
  </si>
  <si>
    <t>2611</t>
  </si>
  <si>
    <t>2612</t>
  </si>
  <si>
    <t>2613</t>
  </si>
  <si>
    <t>2614</t>
  </si>
  <si>
    <t>2615</t>
  </si>
  <si>
    <t>2616</t>
  </si>
  <si>
    <t>2617</t>
  </si>
  <si>
    <t>2618</t>
  </si>
  <si>
    <t>2619</t>
  </si>
  <si>
    <t>2620</t>
  </si>
  <si>
    <t>2621</t>
  </si>
  <si>
    <t>2701</t>
  </si>
  <si>
    <t>2702</t>
  </si>
  <si>
    <t>2703</t>
  </si>
  <si>
    <t>2704</t>
  </si>
  <si>
    <t>2705</t>
  </si>
  <si>
    <t>2706</t>
  </si>
  <si>
    <t>2707</t>
  </si>
  <si>
    <t>2708</t>
  </si>
  <si>
    <t>2709</t>
  </si>
  <si>
    <t>2710</t>
  </si>
  <si>
    <t>2711</t>
  </si>
  <si>
    <t>2712</t>
  </si>
  <si>
    <t>2713</t>
  </si>
  <si>
    <t>2714</t>
  </si>
  <si>
    <t>2715</t>
  </si>
  <si>
    <t>2716</t>
  </si>
  <si>
    <t>7102</t>
  </si>
  <si>
    <t>7106</t>
  </si>
  <si>
    <t>7108</t>
  </si>
  <si>
    <t>HS ProductCode</t>
  </si>
  <si>
    <t>HS Product Description</t>
  </si>
  <si>
    <t>HS Product Description w volume</t>
  </si>
  <si>
    <t>Add commodities here, volume</t>
  </si>
  <si>
    <t>Sm3 o.e.</t>
  </si>
  <si>
    <t>Tonnes</t>
  </si>
  <si>
    <t>oz</t>
  </si>
  <si>
    <t>Mining (incl. Quarrying)</t>
  </si>
  <si>
    <t>… by government agency</t>
  </si>
  <si>
    <t>Open data portal / files</t>
  </si>
  <si>
    <t>GFS Code</t>
  </si>
  <si>
    <t>Revenue stream name</t>
  </si>
  <si>
    <t>Revenue value</t>
  </si>
  <si>
    <t>1112E1</t>
  </si>
  <si>
    <t>1112E2</t>
  </si>
  <si>
    <t>112E</t>
  </si>
  <si>
    <t>Taxes on payroll and workforce</t>
  </si>
  <si>
    <t>113E</t>
  </si>
  <si>
    <t>Taxes on property</t>
  </si>
  <si>
    <t>1141E</t>
  </si>
  <si>
    <t>1142E</t>
  </si>
  <si>
    <t>114521E</t>
  </si>
  <si>
    <t>114522E</t>
  </si>
  <si>
    <t>11451E</t>
  </si>
  <si>
    <t>1151E</t>
  </si>
  <si>
    <t>1152E</t>
  </si>
  <si>
    <t>1153E1</t>
  </si>
  <si>
    <t>116E</t>
  </si>
  <si>
    <t>Other taxes payable by natural resource companies</t>
  </si>
  <si>
    <t>1212E</t>
  </si>
  <si>
    <t>Social security employer contributions</t>
  </si>
  <si>
    <t>1412E1</t>
  </si>
  <si>
    <t>1412E2</t>
  </si>
  <si>
    <t>1413E</t>
  </si>
  <si>
    <t>1415E1</t>
  </si>
  <si>
    <t>1415E2</t>
  </si>
  <si>
    <t>1415E31</t>
  </si>
  <si>
    <t>1415E32</t>
  </si>
  <si>
    <t>1415E4</t>
  </si>
  <si>
    <t>1415E5</t>
  </si>
  <si>
    <t>1421E</t>
  </si>
  <si>
    <t>1422E</t>
  </si>
  <si>
    <t>143E</t>
  </si>
  <si>
    <t>Fines, penalties, and forfeits</t>
  </si>
  <si>
    <t>144E1</t>
  </si>
  <si>
    <t>Voluntary transfers to government (donations)</t>
  </si>
  <si>
    <t>GFS description</t>
  </si>
  <si>
    <t>Table 6 - GFS Codes / Classification</t>
  </si>
  <si>
    <t>Combined</t>
  </si>
  <si>
    <t>Taxes (11E)</t>
  </si>
  <si>
    <t>Taxes on income, profits and capital gains (111E)</t>
  </si>
  <si>
    <t>Taxes on payroll and workforce (112E)</t>
  </si>
  <si>
    <t>Taxes on property (113E)</t>
  </si>
  <si>
    <t>Taxes on goods and services (114E)</t>
  </si>
  <si>
    <t>Taxes on international trade and transactions (115E)</t>
  </si>
  <si>
    <t>Other taxes payable by natural resource companies (116E)</t>
  </si>
  <si>
    <t>Social contributions (12E)</t>
  </si>
  <si>
    <t>Social security employer contributions (1212E)</t>
  </si>
  <si>
    <t>Other revenue (14E)</t>
  </si>
  <si>
    <t>Property income (141E)</t>
  </si>
  <si>
    <t>Sales of goods and services (142E)</t>
  </si>
  <si>
    <t>Fines, penalties, and forfeits (143E)</t>
  </si>
  <si>
    <t>Voluntary transfers to government (donations) (144E1)</t>
  </si>
  <si>
    <t>GFS Level 1</t>
  </si>
  <si>
    <t>GFS Level 2</t>
  </si>
  <si>
    <t>GFS Level 3</t>
  </si>
  <si>
    <t>GFS Level 4</t>
  </si>
  <si>
    <t>&lt;Choose from menu&gt;</t>
  </si>
  <si>
    <t>Sector</t>
  </si>
  <si>
    <t>Sector(s)</t>
  </si>
  <si>
    <t>&lt;Choose sector&gt;</t>
  </si>
  <si>
    <t>Oil &amp; Gas</t>
  </si>
  <si>
    <t>GFS Classification</t>
  </si>
  <si>
    <t>Project name</t>
  </si>
  <si>
    <t>Government entity</t>
  </si>
  <si>
    <t>Levied on project (Y/N)</t>
  </si>
  <si>
    <t>Reported by project (Y/N)</t>
  </si>
  <si>
    <t>Status</t>
  </si>
  <si>
    <t>Comments</t>
  </si>
  <si>
    <t>Production</t>
  </si>
  <si>
    <t>Dividends (1412E)</t>
  </si>
  <si>
    <t>From state-owned enterprises (1412E1)</t>
  </si>
  <si>
    <t>From government participation (equity) (1412E2)</t>
  </si>
  <si>
    <t>Withdrawals from income of quasi-corporations (1413E)</t>
  </si>
  <si>
    <t>Rent (1415E)</t>
  </si>
  <si>
    <t>Royalties (1415E1)</t>
  </si>
  <si>
    <t>Bonuses (1415E2)</t>
  </si>
  <si>
    <t>Production entitlements (in-kind or cash) (1415E3)</t>
  </si>
  <si>
    <t>Administrative fees for government services (1422E)</t>
  </si>
  <si>
    <t>Compulsory transfers to government (infrastructure and other) (1415E4)</t>
  </si>
  <si>
    <t>Other rent payments (1415E5)</t>
  </si>
  <si>
    <t>Sales of goods and services by government units (1421E)</t>
  </si>
  <si>
    <t>Data timeliness (no. of years from fiscal year end to publication)</t>
  </si>
  <si>
    <t>Does the government publish information about</t>
  </si>
  <si>
    <t>Laws and regulations?</t>
  </si>
  <si>
    <t>Fiscal regime?</t>
  </si>
  <si>
    <t>Ordinary taxes on income, profits and capital gains (1112E1)</t>
  </si>
  <si>
    <t>Ordinary taxes on income, profits and capital gains</t>
  </si>
  <si>
    <t>Extraordinary taxes on income, profits and capital gains (1112E2)</t>
  </si>
  <si>
    <t>Extraordinary taxes on income, profits and capital gains</t>
  </si>
  <si>
    <t>General taxes on goods and services (VAT, sales tax, turnover tax) (1141E)</t>
  </si>
  <si>
    <t>General taxes on goods and services (VAT, sales tax, turnover tax)</t>
  </si>
  <si>
    <t>Excise taxes (1142E)</t>
  </si>
  <si>
    <t>Excise taxes</t>
  </si>
  <si>
    <t>Taxes on use of goods/permission to use goods or perform activities (1145E)</t>
  </si>
  <si>
    <t>Licence fees (114521E)</t>
  </si>
  <si>
    <t>Licence fees</t>
  </si>
  <si>
    <t>Emission and pollution taxes (114522E)</t>
  </si>
  <si>
    <t>Emission and pollution taxes</t>
  </si>
  <si>
    <t>Motor vehicle taxes (11451E)</t>
  </si>
  <si>
    <t>Motor vehicle taxes</t>
  </si>
  <si>
    <t>Customs and other import duties (1151E)</t>
  </si>
  <si>
    <t>Customs and other import duties</t>
  </si>
  <si>
    <t>Taxes on exports (1152E)</t>
  </si>
  <si>
    <t>Taxes on exports</t>
  </si>
  <si>
    <t>Profits of natural resource export monopolies (1153E1)</t>
  </si>
  <si>
    <t>Profits of natural resource export monopolies</t>
  </si>
  <si>
    <t>From state-owned enterprises</t>
  </si>
  <si>
    <t>From government participation (equity)</t>
  </si>
  <si>
    <t>Withdrawals from income of quasi-corporations</t>
  </si>
  <si>
    <t>Royalties</t>
  </si>
  <si>
    <t>Bonuses</t>
  </si>
  <si>
    <t>Delivered/paid directly to government (1415E31)</t>
  </si>
  <si>
    <t>Delivered/paid directly to government</t>
  </si>
  <si>
    <t>Delivered/paid to state-owned enterprise(s) (1415E32)</t>
  </si>
  <si>
    <t>Delivered/paid to state-owned enterprise(s)</t>
  </si>
  <si>
    <t>Compulsory transfers to government (infrastructure and other)</t>
  </si>
  <si>
    <t>Other rent payments</t>
  </si>
  <si>
    <t>Sales of goods and services by government units</t>
  </si>
  <si>
    <t>Administrative fees for government services</t>
  </si>
  <si>
    <t>GFS Framework for EITI Reporting</t>
  </si>
  <si>
    <t>&lt; number &gt;</t>
  </si>
  <si>
    <t>What is GFS?</t>
  </si>
  <si>
    <t>Additional information</t>
  </si>
  <si>
    <t>Any additional information that is not eligible for inclusion in the table above, please include below as comments.</t>
  </si>
  <si>
    <t>Company ID number</t>
  </si>
  <si>
    <t>Reporting companies' list</t>
  </si>
  <si>
    <t>Full company name</t>
  </si>
  <si>
    <t>Reporting government entities list</t>
  </si>
  <si>
    <t>Full name of agency</t>
  </si>
  <si>
    <t>ID number (if applicable)</t>
  </si>
  <si>
    <t>Table 7 - Sectors</t>
  </si>
  <si>
    <t>&lt; Choose option &gt;</t>
  </si>
  <si>
    <t>Total government revenues from extractive sector (using GFS)</t>
  </si>
  <si>
    <t>Company</t>
  </si>
  <si>
    <t>Reporting currency</t>
  </si>
  <si>
    <t>Project phases</t>
  </si>
  <si>
    <t>Table 8 - Project phases</t>
  </si>
  <si>
    <t>&lt; Choose phase &gt;</t>
  </si>
  <si>
    <t>Exploration</t>
  </si>
  <si>
    <t>Development</t>
  </si>
  <si>
    <t>Commodities (comma-seperated)</t>
  </si>
  <si>
    <t>Oil, Gas, Condensates</t>
  </si>
  <si>
    <t>Yes, systematically disclosed</t>
  </si>
  <si>
    <t>Not available</t>
  </si>
  <si>
    <t>Overview of government agencies' roles?</t>
  </si>
  <si>
    <t>the transfer process(es)?</t>
  </si>
  <si>
    <t>the award process(es)?</t>
  </si>
  <si>
    <t>bidding rounds/process(es)?</t>
  </si>
  <si>
    <t>Contract register for mining sector</t>
  </si>
  <si>
    <t>Contract register for petroleum sector</t>
  </si>
  <si>
    <t>Contract register for other sector(s) - add rows if several</t>
  </si>
  <si>
    <t>Overview of the extractive industries, including any significant exploration activities</t>
  </si>
  <si>
    <t>Does the government fully disclose extractive sector revenues by revenue stream?</t>
  </si>
  <si>
    <t>Are MSG decisions on materiality thresholds publicly available?</t>
  </si>
  <si>
    <t>If yes, what was the total revenues received from barter and infrastructure agreements?</t>
  </si>
  <si>
    <t>If yes, what was the total revenues received from transportation of commodities?</t>
  </si>
  <si>
    <t>If yes, what was the total revenues received by SOEs?</t>
  </si>
  <si>
    <t>Does the government disclose information on barter and infrastructure agreements?</t>
  </si>
  <si>
    <t>Does the government disclose information on transportation revenues?</t>
  </si>
  <si>
    <t>If yes, what was the total sub-national revenues received?</t>
  </si>
  <si>
    <t>Does the government disclose information on SOE transactions?</t>
  </si>
  <si>
    <t>Are government agencies subject to credible, independent audits?</t>
  </si>
  <si>
    <t>Government audits database</t>
  </si>
  <si>
    <t>Is the data subject to credible, independent audits, applying international standards?</t>
  </si>
  <si>
    <t>Are companies subject to credible, independent audits?</t>
  </si>
  <si>
    <t>Company audits database</t>
  </si>
  <si>
    <t>Reconciliation coverage</t>
  </si>
  <si>
    <t>Does the government clarify whether all extractive sector revenues are recorded in the national budget (i.e. enter the government's consolidated / single-treasury account)?</t>
  </si>
  <si>
    <t>Does the government disclose information on Subnational transfers?</t>
  </si>
  <si>
    <t>Source / units</t>
  </si>
  <si>
    <t>If yes, how much should the government have transferred according to the revenue sharing formula?</t>
  </si>
  <si>
    <t>Does the government disclose whether any extractive sector revenues are earmarked (i.e. pinned to specific uses, programmes, geographical zones)?</t>
  </si>
  <si>
    <t>Does the government disclose a description of the country’s budget and audit processes?</t>
  </si>
  <si>
    <t>Does the government disclose publicly available information about budgets and 
expenditures? - add rows if several</t>
  </si>
  <si>
    <t>Does the government disclose information on Social expenditures?</t>
  </si>
  <si>
    <t>If yes, what was the total quasi-fiscal expenditures performed by SOEs?</t>
  </si>
  <si>
    <t>Gross Domestic Product - all sectors</t>
  </si>
  <si>
    <t>Government revenue - extractive industries</t>
  </si>
  <si>
    <t>Government revenue - all sectors</t>
  </si>
  <si>
    <t>Exports - extractive industries</t>
  </si>
  <si>
    <t>Exports - all sectors</t>
  </si>
  <si>
    <t>Employment - extractive sector</t>
  </si>
  <si>
    <t>Employment - all sectors</t>
  </si>
  <si>
    <t>Reporting projects' list</t>
  </si>
  <si>
    <t>Full project name</t>
  </si>
  <si>
    <t>Legal agreement reference number(s): contract, licence, lease, concession, …</t>
  </si>
  <si>
    <t>Production (volume)</t>
  </si>
  <si>
    <t>Production (value)</t>
  </si>
  <si>
    <t>Systematically disclosed</t>
  </si>
  <si>
    <t>Calculated using the Disclosure checklist</t>
  </si>
  <si>
    <t>Please provide a list of all reporting entities, alongside relevant information</t>
  </si>
  <si>
    <t>Investment - extractive sector</t>
  </si>
  <si>
    <t>Investment - all sectors</t>
  </si>
  <si>
    <t>How to fill this sheet:</t>
  </si>
  <si>
    <t>Company ID references</t>
  </si>
  <si>
    <t xml:space="preserve">Part 1 - About </t>
  </si>
  <si>
    <t>Part 2 - Disclosure checklist</t>
  </si>
  <si>
    <t>Part 3 - Reporting entities</t>
  </si>
  <si>
    <t>For each row, please complete the following steps</t>
  </si>
  <si>
    <t>2.More guidance will appear as you fill the cells. Please fill out as directed, completing every column for each row before beginning the next.</t>
  </si>
  <si>
    <t xml:space="preserve">2. Once certain questions are answered, further guidance and questions may appear. Please respond to each of these, until completed. </t>
  </si>
  <si>
    <t>Completed on:</t>
  </si>
  <si>
    <t>How to complete this sheet:</t>
  </si>
  <si>
    <t>How publishing EITI Report data works:</t>
  </si>
  <si>
    <t>1. Use one excel workbook per fiscal year covered. If you are reporting on both oil &amp; gas and mining, both can fit into one workbook.</t>
  </si>
  <si>
    <t>2. Fill in the entire workbook - parts 1-5.</t>
  </si>
  <si>
    <t>This workbook has five parts. Insert the data starting with part 1 and work your way through to part 5</t>
  </si>
  <si>
    <t>Cells in light blue are for supplying sources and/or comments</t>
  </si>
  <si>
    <t>White cells require no action</t>
  </si>
  <si>
    <t>If yes, please specify name (insert new rows if multiple)</t>
  </si>
  <si>
    <t>Name and contact information of the person submitting this file</t>
  </si>
  <si>
    <t>Does the government have an open data policy?</t>
  </si>
  <si>
    <t>Does the government disclose information on economic contribution?</t>
  </si>
  <si>
    <t>Does government routinely disclose financial data from requirement 4.1 (full disclosure of revenue streams for both government and companies) of the the EITI Standard?</t>
  </si>
  <si>
    <t>Is beneficial ownership data disclosed?</t>
  </si>
  <si>
    <t>5. If there are any payments which are in the EITI Report, but cannot be matched with the GFS categories, please list them in the box below called "Additional information".</t>
  </si>
  <si>
    <t xml:space="preserve"> Remember: Governments receipts from companies on behalf of their employees should be excluded (e.g personal income tax PAYE, employee social security contributions, withholding tax) because they are not considered payments from companies to government.</t>
  </si>
  <si>
    <t>Government revenues by company and project</t>
  </si>
  <si>
    <t>Publication date of the EITI data</t>
  </si>
  <si>
    <t>Does the government disclose what value of revenues are not recorded in the budget?</t>
  </si>
  <si>
    <t>Affiliated companies, start with Operator</t>
  </si>
  <si>
    <t>Yes, through EITI reporting</t>
  </si>
  <si>
    <t>Through EITI Reporting</t>
  </si>
  <si>
    <t>No. of license awards and transfers for the covered year</t>
  </si>
  <si>
    <t>and the technical and financial criteria used?</t>
  </si>
  <si>
    <t>If yes, what was the total mandatory social expenditures received?</t>
  </si>
  <si>
    <t>If yes, what was the total voluntary social expenditures received?</t>
  </si>
  <si>
    <t>Do companies disclose information on Social expenditures?</t>
  </si>
  <si>
    <t>If yes, what was the total mandatory social expenditures paid?</t>
  </si>
  <si>
    <t>If yes, what was the total voluntary social expenditures paid?</t>
  </si>
  <si>
    <t>Does the government or SOEs disclose information on Quasi-fiscal expenditures?</t>
  </si>
  <si>
    <t>Total reported</t>
  </si>
  <si>
    <t xml:space="preserve">Stock exchange listing or company website </t>
  </si>
  <si>
    <t>Payments to Governments Report</t>
  </si>
  <si>
    <t>Website link (URL) to EITI data</t>
  </si>
  <si>
    <t>&lt;Select unit&gt;</t>
  </si>
  <si>
    <t>GFS, or Government Finance Statistics, is an international framework for categorising revenue streams so they are comparable across countries and time-periods. See full framework example below. The framework used below has been developped by the IMF and EITI International Secretariat.
The letter E in the GFS codes means that these are codes only used for revenues from extractives companies. The digits to the right were specifically designed for extractive sector companies.</t>
  </si>
  <si>
    <t>Unit</t>
  </si>
  <si>
    <t>Aluminium (2606), volume</t>
  </si>
  <si>
    <t>Asbestos (2524), volume</t>
  </si>
  <si>
    <t>Ash and residues (2620), volume</t>
  </si>
  <si>
    <t>Bitumen and asphalt (2714), volume</t>
  </si>
  <si>
    <t>Bituminous mixtures (2715), volume</t>
  </si>
  <si>
    <t>Chalk (2509), volume</t>
  </si>
  <si>
    <t>Chromium (2610), volume</t>
  </si>
  <si>
    <t>Coal (2701), volume</t>
  </si>
  <si>
    <t>Coal gas (2705), volume</t>
  </si>
  <si>
    <t>Cobalt (2605), volume</t>
  </si>
  <si>
    <t>Coke and semi-coke (2704), volume</t>
  </si>
  <si>
    <t>Copper (2603), volume</t>
  </si>
  <si>
    <t>Crude oil (2709), volume</t>
  </si>
  <si>
    <t>Diamonds (7102), volume</t>
  </si>
  <si>
    <t>Dolomite (2518), volume</t>
  </si>
  <si>
    <t>Electrical energy (2716), volume</t>
  </si>
  <si>
    <t>Felspar (2529), volume</t>
  </si>
  <si>
    <t>Gold (7108), volume</t>
  </si>
  <si>
    <t>Granite (2516), volume</t>
  </si>
  <si>
    <t>Granulated slag (2618), volume</t>
  </si>
  <si>
    <t>Gypsum (2520), volume</t>
  </si>
  <si>
    <t>Iron (2601), volume</t>
  </si>
  <si>
    <t>Iron pyrites (2502), volume</t>
  </si>
  <si>
    <t>Kaolin (2507), volume</t>
  </si>
  <si>
    <t>Lead (2607), volume</t>
  </si>
  <si>
    <t>Lignite (2702), volume</t>
  </si>
  <si>
    <t>Limestone (2521), volume</t>
  </si>
  <si>
    <t>Manganese (2602), volume</t>
  </si>
  <si>
    <t>Marble (2515), volume</t>
  </si>
  <si>
    <t>Mica (2525), volume</t>
  </si>
  <si>
    <t>Mineral substances not elsewhere specified (2530), volume</t>
  </si>
  <si>
    <t>Molybdenum (2613), volume</t>
  </si>
  <si>
    <t>Natural barium sulphate (2511), volume</t>
  </si>
  <si>
    <t>Natural borates and concentrates (2528), volume</t>
  </si>
  <si>
    <t>Natural calcium phosphates (2510), volume</t>
  </si>
  <si>
    <t>Natural cryolite (2527), volume</t>
  </si>
  <si>
    <t>Natural gas (2711), volume</t>
  </si>
  <si>
    <t>Natural graphite (2504), volume</t>
  </si>
  <si>
    <t>Natural magnesium carbonate (2519), volume</t>
  </si>
  <si>
    <t>Natural sands (2505), volume</t>
  </si>
  <si>
    <t>Natural steatite (2526), volume</t>
  </si>
  <si>
    <t>Nickel (2604), volume</t>
  </si>
  <si>
    <t>Niobium (2615), volume</t>
  </si>
  <si>
    <t>Other (2617), volume</t>
  </si>
  <si>
    <t>Other clays (2508), volume</t>
  </si>
  <si>
    <t>Other slag and ash (2621), volume</t>
  </si>
  <si>
    <t>Peat (2703), volume</t>
  </si>
  <si>
    <t>Pebbles (2517), volume</t>
  </si>
  <si>
    <t>Petroleum coke (2713), volume</t>
  </si>
  <si>
    <t>Petroleum jelly (2712), volume</t>
  </si>
  <si>
    <t>Petroleum oils excluding crude (2710), volume</t>
  </si>
  <si>
    <t>Pitch and pitch coke (2708), volume</t>
  </si>
  <si>
    <t>Portland cement (2523), volume</t>
  </si>
  <si>
    <t>Precious metals (2616), volume</t>
  </si>
  <si>
    <t>Products of the distillation of coal tar (2707), volume</t>
  </si>
  <si>
    <t>Pumice stone (2513), volume</t>
  </si>
  <si>
    <t>Quartz (2506), volume</t>
  </si>
  <si>
    <t>Quicklime (2522), volume</t>
  </si>
  <si>
    <t>Salt and pure sodium chloride (2501), volume</t>
  </si>
  <si>
    <t>Siliceous fossil meals (2512), volume</t>
  </si>
  <si>
    <t>Silver (7106), volume</t>
  </si>
  <si>
    <t>Slag (2619), volume</t>
  </si>
  <si>
    <t>Slate (2514), volume</t>
  </si>
  <si>
    <t>Sulphur of all kinds (2503), volume</t>
  </si>
  <si>
    <t>Tar distilled from coal (2706), volume</t>
  </si>
  <si>
    <t>Tin (2609), volume</t>
  </si>
  <si>
    <t>Titanium (2614), volume</t>
  </si>
  <si>
    <t>Tungsten (2611), volume</t>
  </si>
  <si>
    <t>Uranium or thorium (2612), volume</t>
  </si>
  <si>
    <t>Zinc (2608), volume</t>
  </si>
  <si>
    <t>Exchange rate source (URL,…)</t>
  </si>
  <si>
    <t>Number of reporting government entities (incl SOEs if recipient)</t>
  </si>
  <si>
    <t>Does the government systematically disclose EITI data at a single location?</t>
  </si>
  <si>
    <t>Gross Domestic Product ASM and informal sector</t>
  </si>
  <si>
    <t>In-kind volume (if applicable)</t>
  </si>
  <si>
    <t>Unit (if applicable)</t>
  </si>
  <si>
    <t>Payment made in-kind (Y/N)</t>
  </si>
  <si>
    <t>Commodities (one commodity/row)</t>
  </si>
  <si>
    <t>Aluminium (2606)</t>
  </si>
  <si>
    <t>Asbestos (2524)</t>
  </si>
  <si>
    <t>Ash and residues (2620)</t>
  </si>
  <si>
    <t>Bitumen and asphalt (2714)</t>
  </si>
  <si>
    <t>Bituminous mixtures (2715)</t>
  </si>
  <si>
    <t>Chalk (2509)</t>
  </si>
  <si>
    <t>Chromium (2610)</t>
  </si>
  <si>
    <t>Coal (2701)</t>
  </si>
  <si>
    <t>Coal gas (2705)</t>
  </si>
  <si>
    <t>Cobalt (2605)</t>
  </si>
  <si>
    <t>Coke and semi-coke (2704)</t>
  </si>
  <si>
    <t>Copper (2603)</t>
  </si>
  <si>
    <t>Crude oil (2709)</t>
  </si>
  <si>
    <t>Diamonds (7102)</t>
  </si>
  <si>
    <t>Dolomite (2518)</t>
  </si>
  <si>
    <t>Electrical energy (2716)</t>
  </si>
  <si>
    <t>Felspar (2529)</t>
  </si>
  <si>
    <t>Gold (7108)</t>
  </si>
  <si>
    <t>Granite (2516)</t>
  </si>
  <si>
    <t>Granulated slag (2618)</t>
  </si>
  <si>
    <t>Gypsum (2520)</t>
  </si>
  <si>
    <t>Iron (2601)</t>
  </si>
  <si>
    <t>Iron pyrites (2502)</t>
  </si>
  <si>
    <t>Kaolin (2507)</t>
  </si>
  <si>
    <t>Lead (2607)</t>
  </si>
  <si>
    <t>Lignite (2702)</t>
  </si>
  <si>
    <t>Limestone (2521)</t>
  </si>
  <si>
    <t>Manganese (2602)</t>
  </si>
  <si>
    <t>Marble (2515)</t>
  </si>
  <si>
    <t>Mica (2525)</t>
  </si>
  <si>
    <t>Mineral substances not elsewhere specified (2530)</t>
  </si>
  <si>
    <t>Molybdenum (2613)</t>
  </si>
  <si>
    <t>Natural barium sulphate (2511)</t>
  </si>
  <si>
    <t>Natural borates and concentrates (2528)</t>
  </si>
  <si>
    <t>Natural calcium phosphates (2510)</t>
  </si>
  <si>
    <t>Natural cryolite (2527)</t>
  </si>
  <si>
    <t>Natural gas (2711)</t>
  </si>
  <si>
    <t>Natural graphite (2504)</t>
  </si>
  <si>
    <t>Natural magnesium carbonate (2519)</t>
  </si>
  <si>
    <t>Natural sands (2505)</t>
  </si>
  <si>
    <t>Natural steatite (2526)</t>
  </si>
  <si>
    <t>Nickel (2604)</t>
  </si>
  <si>
    <t>Other (2617)</t>
  </si>
  <si>
    <t>Other clays (2508)</t>
  </si>
  <si>
    <t>Other slag and ash (2621)</t>
  </si>
  <si>
    <t>Peat (2703)</t>
  </si>
  <si>
    <t>Pebbles (2517)</t>
  </si>
  <si>
    <t>Petroleum coke (2713)</t>
  </si>
  <si>
    <t>Petroleum jelly (2712)</t>
  </si>
  <si>
    <t>Petroleum oils excluding crude (2710)</t>
  </si>
  <si>
    <t>Pitch and pitch coke (2708)</t>
  </si>
  <si>
    <t>Portland cement (2523)</t>
  </si>
  <si>
    <t>Precious metals (2616)</t>
  </si>
  <si>
    <t>Products of the distillation of coal tar (2707)</t>
  </si>
  <si>
    <t>Pumice stone (2513)</t>
  </si>
  <si>
    <t>Quartz (2506)</t>
  </si>
  <si>
    <t>Quicklime (2522)</t>
  </si>
  <si>
    <t>Salt and pure sodium chloride (2501)</t>
  </si>
  <si>
    <t>Siliceous fossil meals (2512)</t>
  </si>
  <si>
    <t>Silver (7106)</t>
  </si>
  <si>
    <t>Slag (2619)</t>
  </si>
  <si>
    <t>Slate (2514)</t>
  </si>
  <si>
    <t>Sulphur of all kinds (2503)</t>
  </si>
  <si>
    <t>Tar distilled from coal (2706)</t>
  </si>
  <si>
    <t>Tin (2609)</t>
  </si>
  <si>
    <t>Titanium (2614)</t>
  </si>
  <si>
    <t>Tungsten (2611)</t>
  </si>
  <si>
    <t>Uranium or thorium (2612)</t>
  </si>
  <si>
    <t>Zinc (2608)</t>
  </si>
  <si>
    <t>Number of reporting companies (incl SOEs if payer)</t>
  </si>
  <si>
    <t>Other, non-upstream sectors</t>
  </si>
  <si>
    <t>Does the government disclose data on in-kind revenues and sales of state share of production?</t>
  </si>
  <si>
    <t>Table 9 - Government entity types</t>
  </si>
  <si>
    <t>Central goverment</t>
  </si>
  <si>
    <t>State government</t>
  </si>
  <si>
    <t>Local government</t>
  </si>
  <si>
    <t>Agency type</t>
  </si>
  <si>
    <t>&lt; Agency type &gt;</t>
  </si>
  <si>
    <t>If yes, what was the volume received?</t>
  </si>
  <si>
    <t>If yes, what was sold?</t>
  </si>
  <si>
    <t>If yes, what was the total revenue transferred to the state from the proceeds of oil, gas and minerals sold?</t>
  </si>
  <si>
    <t>Audited financial statement (or balance sheet, cash flows, profit/loss statement if unavailable)</t>
  </si>
  <si>
    <t>Does the government disclose information on environmental payments?</t>
  </si>
  <si>
    <t>If yes, what was the total mandatory environmental payments?</t>
  </si>
  <si>
    <t>If yes, what was the total voluntary environmental payments?</t>
  </si>
  <si>
    <t xml:space="preserve">State-owned enterprises &amp; public corporations </t>
  </si>
  <si>
    <t>EITI International Secretariat</t>
  </si>
  <si>
    <r>
      <rPr>
        <b/>
        <sz val="11"/>
        <rFont val="Franklin Gothic Book"/>
        <family val="2"/>
      </rPr>
      <t xml:space="preserve">For the latest version of Summary data templates, see </t>
    </r>
    <r>
      <rPr>
        <b/>
        <u/>
        <sz val="11"/>
        <color rgb="FF188FBB"/>
        <rFont val="Franklin Gothic Book"/>
        <family val="2"/>
      </rPr>
      <t>https://eiti.org/summary-data-template</t>
    </r>
  </si>
  <si>
    <r>
      <t xml:space="preserve">3. This Data sheet should be submitted alongside the EITI Report. Send it to the International Secretariat: </t>
    </r>
    <r>
      <rPr>
        <u/>
        <sz val="11"/>
        <color rgb="FF0070C0"/>
        <rFont val="Franklin Gothic Book"/>
        <family val="2"/>
      </rPr>
      <t xml:space="preserve">data@eiti.org </t>
    </r>
  </si>
  <si>
    <r>
      <rPr>
        <sz val="11"/>
        <rFont val="Franklin Gothic Book"/>
        <family val="2"/>
      </rPr>
      <t xml:space="preserve">4. The data will be used to populate the global EITI data repository, available on the international EITI website: </t>
    </r>
    <r>
      <rPr>
        <u/>
        <sz val="11"/>
        <color theme="10"/>
        <rFont val="Franklin Gothic Book"/>
        <family val="2"/>
      </rPr>
      <t xml:space="preserve">https://eiti.org/data. </t>
    </r>
    <r>
      <rPr>
        <sz val="11"/>
        <rFont val="Franklin Gothic Book"/>
        <family val="2"/>
      </rPr>
      <t xml:space="preserve">You will receive the file back which will be fit for publication via the channels of your choice. </t>
    </r>
  </si>
  <si>
    <r>
      <t xml:space="preserve">This template should be </t>
    </r>
    <r>
      <rPr>
        <b/>
        <u/>
        <sz val="11"/>
        <rFont val="Franklin Gothic Book"/>
        <family val="2"/>
      </rPr>
      <t xml:space="preserve">completed in full and submitted </t>
    </r>
    <r>
      <rPr>
        <b/>
        <sz val="11"/>
        <rFont val="Franklin Gothic Book"/>
        <family val="2"/>
      </rPr>
      <t>to the EITI International Secretariat for each fiscal year covered under EITI Reporting.</t>
    </r>
  </si>
  <si>
    <r>
      <rPr>
        <b/>
        <sz val="11"/>
        <rFont val="Franklin Gothic Book"/>
        <family val="2"/>
      </rPr>
      <t xml:space="preserve">Part 1 (About): </t>
    </r>
    <r>
      <rPr>
        <sz val="11"/>
        <rFont val="Franklin Gothic Book"/>
        <family val="2"/>
      </rPr>
      <t>Insert</t>
    </r>
    <r>
      <rPr>
        <b/>
        <sz val="11"/>
        <rFont val="Franklin Gothic Book"/>
        <family val="2"/>
      </rPr>
      <t xml:space="preserve"> </t>
    </r>
    <r>
      <rPr>
        <sz val="11"/>
        <rFont val="Franklin Gothic Book"/>
        <family val="2"/>
      </rPr>
      <t>country and data characteristics.</t>
    </r>
  </si>
  <si>
    <r>
      <rPr>
        <b/>
        <sz val="11"/>
        <rFont val="Franklin Gothic Book"/>
        <family val="2"/>
      </rPr>
      <t xml:space="preserve">Part 2 (Disclosure checklist): </t>
    </r>
    <r>
      <rPr>
        <sz val="11"/>
        <rFont val="Franklin Gothic Book"/>
        <family val="2"/>
      </rPr>
      <t>Fill in contextual and aggregate financial data for EITI Requirements 2, 3, 4, 5, and 6.</t>
    </r>
  </si>
  <si>
    <r>
      <rPr>
        <b/>
        <sz val="11"/>
        <rFont val="Franklin Gothic Book"/>
        <family val="2"/>
      </rPr>
      <t xml:space="preserve">Part 3 (Reporting entities): </t>
    </r>
    <r>
      <rPr>
        <sz val="11"/>
        <rFont val="Franklin Gothic Book"/>
        <family val="2"/>
      </rPr>
      <t>Enter</t>
    </r>
    <r>
      <rPr>
        <b/>
        <sz val="11"/>
        <rFont val="Franklin Gothic Book"/>
        <family val="2"/>
      </rPr>
      <t xml:space="preserve"> </t>
    </r>
    <r>
      <rPr>
        <sz val="11"/>
        <rFont val="Franklin Gothic Book"/>
        <family val="2"/>
      </rPr>
      <t xml:space="preserve">reporting entities (Government agencies, companies and projects) and related information. </t>
    </r>
  </si>
  <si>
    <r>
      <rPr>
        <b/>
        <sz val="11"/>
        <rFont val="Franklin Gothic Book"/>
        <family val="2"/>
      </rPr>
      <t xml:space="preserve">Part 4 (Government revenues): </t>
    </r>
    <r>
      <rPr>
        <sz val="11"/>
        <rFont val="Franklin Gothic Book"/>
        <family val="2"/>
      </rPr>
      <t>Enter</t>
    </r>
    <r>
      <rPr>
        <b/>
        <sz val="11"/>
        <rFont val="Franklin Gothic Book"/>
        <family val="2"/>
      </rPr>
      <t xml:space="preserve"> </t>
    </r>
    <r>
      <rPr>
        <sz val="11"/>
        <rFont val="Franklin Gothic Book"/>
        <family val="2"/>
      </rPr>
      <t>data on government revenues per revenue stream, according to GFS classification.</t>
    </r>
  </si>
  <si>
    <r>
      <rPr>
        <b/>
        <sz val="11"/>
        <rFont val="Franklin Gothic Book"/>
        <family val="2"/>
      </rPr>
      <t xml:space="preserve">Part 5 (Company data): </t>
    </r>
    <r>
      <rPr>
        <sz val="11"/>
        <rFont val="Franklin Gothic Book"/>
        <family val="2"/>
      </rPr>
      <t>Enter</t>
    </r>
    <r>
      <rPr>
        <b/>
        <sz val="11"/>
        <rFont val="Franklin Gothic Book"/>
        <family val="2"/>
      </rPr>
      <t xml:space="preserve"> </t>
    </r>
    <r>
      <rPr>
        <sz val="11"/>
        <rFont val="Franklin Gothic Book"/>
        <family val="2"/>
      </rPr>
      <t>company- and project-level data per revenue stream.</t>
    </r>
  </si>
  <si>
    <r>
      <rPr>
        <b/>
        <i/>
        <u/>
        <sz val="11"/>
        <color theme="1"/>
        <rFont val="Franklin Gothic Book"/>
        <family val="2"/>
      </rPr>
      <t>Terminology:</t>
    </r>
    <r>
      <rPr>
        <b/>
        <i/>
        <sz val="11"/>
        <color theme="1"/>
        <rFont val="Franklin Gothic Book"/>
        <family val="2"/>
      </rPr>
      <t xml:space="preserve"> Disclosure</t>
    </r>
  </si>
  <si>
    <r>
      <rPr>
        <b/>
        <i/>
        <u/>
        <sz val="11"/>
        <color theme="1"/>
        <rFont val="Franklin Gothic Book"/>
        <family val="2"/>
      </rPr>
      <t>Terminology:</t>
    </r>
    <r>
      <rPr>
        <b/>
        <i/>
        <sz val="11"/>
        <color theme="1"/>
        <rFont val="Franklin Gothic Book"/>
        <family val="2"/>
      </rPr>
      <t xml:space="preserve"> Simple options</t>
    </r>
  </si>
  <si>
    <r>
      <rPr>
        <i/>
        <u/>
        <sz val="11"/>
        <color theme="1"/>
        <rFont val="Franklin Gothic Book"/>
        <family val="2"/>
      </rPr>
      <t>Yes, systematically disclosed</t>
    </r>
    <r>
      <rPr>
        <i/>
        <sz val="11"/>
        <color theme="1"/>
        <rFont val="Franklin Gothic Book"/>
        <family val="2"/>
      </rPr>
      <t>: If data is regularly and publicly disclosed by government agencies or companies, and the data is reliable, please select Yes, systematically disclosed</t>
    </r>
  </si>
  <si>
    <r>
      <rPr>
        <i/>
        <u/>
        <sz val="11"/>
        <color theme="1"/>
        <rFont val="Franklin Gothic Book"/>
        <family val="2"/>
      </rPr>
      <t>Yes</t>
    </r>
    <r>
      <rPr>
        <i/>
        <sz val="11"/>
        <color theme="1"/>
        <rFont val="Franklin Gothic Book"/>
        <family val="2"/>
      </rPr>
      <t>: All the aspects of the question are answered/covered.</t>
    </r>
  </si>
  <si>
    <r>
      <rPr>
        <i/>
        <u/>
        <sz val="11"/>
        <color theme="1"/>
        <rFont val="Franklin Gothic Book"/>
        <family val="2"/>
      </rPr>
      <t>Yes, through EITI reporting</t>
    </r>
    <r>
      <rPr>
        <i/>
        <sz val="11"/>
        <color theme="1"/>
        <rFont val="Franklin Gothic Book"/>
        <family val="2"/>
      </rPr>
      <t>: If the EITI Report covers certain data gaps in government or corporate disclosures, please select "Yes, in EITI Report".</t>
    </r>
  </si>
  <si>
    <r>
      <t>Partially:</t>
    </r>
    <r>
      <rPr>
        <i/>
        <sz val="11"/>
        <color theme="1"/>
        <rFont val="Franklin Gothic Book"/>
        <family val="2"/>
      </rPr>
      <t>Aspects of the question have been answered/covered.</t>
    </r>
  </si>
  <si>
    <r>
      <rPr>
        <i/>
        <u/>
        <sz val="11"/>
        <color theme="1"/>
        <rFont val="Franklin Gothic Book"/>
        <family val="2"/>
      </rPr>
      <t>Not available</t>
    </r>
    <r>
      <rPr>
        <i/>
        <sz val="11"/>
        <color theme="1"/>
        <rFont val="Franklin Gothic Book"/>
        <family val="2"/>
      </rPr>
      <t>: The data is applicable in the country, but no data or information is available.</t>
    </r>
  </si>
  <si>
    <r>
      <rPr>
        <i/>
        <u/>
        <sz val="11"/>
        <color theme="1"/>
        <rFont val="Franklin Gothic Book"/>
        <family val="2"/>
      </rPr>
      <t>No</t>
    </r>
    <r>
      <rPr>
        <i/>
        <sz val="11"/>
        <color theme="1"/>
        <rFont val="Franklin Gothic Book"/>
        <family val="2"/>
      </rPr>
      <t>: No information is covered.</t>
    </r>
  </si>
  <si>
    <r>
      <t xml:space="preserve">Not applicable: </t>
    </r>
    <r>
      <rPr>
        <i/>
        <sz val="11"/>
        <color theme="1"/>
        <rFont val="Franklin Gothic Book"/>
        <family val="2"/>
      </rPr>
      <t xml:space="preserve">If a requirement is not relevant, please select "Not applicable". Refer to any evidence documented as part of the EITI Report, or through minutes of a multi-stakeholder meeting. </t>
    </r>
  </si>
  <si>
    <r>
      <t>Not applicable</t>
    </r>
    <r>
      <rPr>
        <i/>
        <sz val="11"/>
        <color theme="1"/>
        <rFont val="Franklin Gothic Book"/>
        <family val="2"/>
      </rPr>
      <t>: The question is not relevant for the case, When it is required, please refer to evidence of non-applicability.</t>
    </r>
  </si>
  <si>
    <r>
      <rPr>
        <b/>
        <sz val="11"/>
        <rFont val="Franklin Gothic Book"/>
        <family val="2"/>
      </rPr>
      <t xml:space="preserve">Give us your feedback or report a conflict in the data! Write to us at  </t>
    </r>
    <r>
      <rPr>
        <b/>
        <u/>
        <sz val="11"/>
        <color rgb="FF188FBB"/>
        <rFont val="Franklin Gothic Book"/>
        <family val="2"/>
      </rPr>
      <t>data@eiti.org</t>
    </r>
  </si>
  <si>
    <r>
      <t xml:space="preserve">Phone: </t>
    </r>
    <r>
      <rPr>
        <b/>
        <sz val="11"/>
        <color rgb="FF165B89"/>
        <rFont val="Franklin Gothic Book"/>
        <family val="2"/>
      </rPr>
      <t>+47 222 00 800</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E-mail: </t>
    </r>
    <r>
      <rPr>
        <b/>
        <u/>
        <sz val="11"/>
        <color rgb="FF165B89"/>
        <rFont val="Franklin Gothic Book"/>
        <family val="2"/>
      </rPr>
      <t>secretariat@eiti.org</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Twitter: </t>
    </r>
    <r>
      <rPr>
        <b/>
        <sz val="11"/>
        <color rgb="FF165B89"/>
        <rFont val="Franklin Gothic Book"/>
        <family val="2"/>
      </rPr>
      <t>@EITIorg</t>
    </r>
    <r>
      <rPr>
        <b/>
        <sz val="11"/>
        <color rgb="FF000000"/>
        <rFont val="Franklin Gothic Book"/>
        <family val="2"/>
      </rPr>
      <t xml:space="preserve">  </t>
    </r>
    <r>
      <rPr>
        <b/>
        <sz val="11"/>
        <color rgb="FF000000"/>
        <rFont val="Wingdings"/>
        <charset val="2"/>
      </rPr>
      <t xml:space="preserve"> </t>
    </r>
    <r>
      <rPr>
        <b/>
        <sz val="11"/>
        <color rgb="FF000000"/>
        <rFont val="Franklin Gothic Book"/>
        <family val="2"/>
      </rPr>
      <t xml:space="preserve">   </t>
    </r>
    <r>
      <rPr>
        <b/>
        <u/>
        <sz val="11"/>
        <color rgb="FF165B89"/>
        <rFont val="Franklin Gothic Book"/>
        <family val="2"/>
      </rPr>
      <t>www.eiti.org</t>
    </r>
  </si>
  <si>
    <r>
      <t xml:space="preserve">Address: </t>
    </r>
    <r>
      <rPr>
        <b/>
        <sz val="11"/>
        <color rgb="FF165B89"/>
        <rFont val="Franklin Gothic Book"/>
        <family val="2"/>
      </rPr>
      <t>Rådhusgata 26, 0151 Oslo, Norway</t>
    </r>
    <r>
      <rPr>
        <b/>
        <sz val="11"/>
        <color rgb="FF000000"/>
        <rFont val="Franklin Gothic Book"/>
        <family val="2"/>
      </rPr>
      <t xml:space="preserve">   </t>
    </r>
    <r>
      <rPr>
        <b/>
        <sz val="11"/>
        <color rgb="FF000000"/>
        <rFont val="Wingdings"/>
        <charset val="2"/>
      </rPr>
      <t></t>
    </r>
    <r>
      <rPr>
        <b/>
        <sz val="11"/>
        <color rgb="FF000000"/>
        <rFont val="Franklin Gothic Book"/>
        <family val="2"/>
      </rPr>
      <t xml:space="preserve">   P.O. Box: </t>
    </r>
    <r>
      <rPr>
        <b/>
        <sz val="11"/>
        <color rgb="FF165B89"/>
        <rFont val="Franklin Gothic Book"/>
        <family val="2"/>
      </rPr>
      <t>Postboks 340 Sentrum, 0101 Oslo, Norway</t>
    </r>
  </si>
  <si>
    <r>
      <rPr>
        <i/>
        <sz val="10.5"/>
        <rFont val="Calibri"/>
        <family val="2"/>
      </rPr>
      <t xml:space="preserve">The International Secretariat can provide advice and support on request. Please contact </t>
    </r>
    <r>
      <rPr>
        <i/>
        <u/>
        <sz val="10.5"/>
        <color theme="10"/>
        <rFont val="Calibri"/>
        <family val="2"/>
      </rPr>
      <t>data@eiti.org</t>
    </r>
  </si>
  <si>
    <t>Version 2.0 as of 1 July 2019</t>
  </si>
  <si>
    <t>Cells in grey are for your information: You will receive immediate feedback on many of the data entries and some cells will fill in automatically.</t>
  </si>
  <si>
    <t>Cells in orange must be completed before submission</t>
  </si>
  <si>
    <r>
      <rPr>
        <b/>
        <sz val="11"/>
        <color rgb="FF000000"/>
        <rFont val="Franklin Gothic Book"/>
        <family val="2"/>
      </rPr>
      <t xml:space="preserve">Part 1 (About) </t>
    </r>
    <r>
      <rPr>
        <sz val="11"/>
        <color rgb="FF000000"/>
        <rFont val="Franklin Gothic Book"/>
        <family val="2"/>
      </rPr>
      <t>covers country and data characteristics.</t>
    </r>
  </si>
  <si>
    <r>
      <t xml:space="preserve">1. Starting from the top, </t>
    </r>
    <r>
      <rPr>
        <b/>
        <i/>
        <sz val="11"/>
        <rFont val="Franklin Gothic Book"/>
        <family val="2"/>
      </rPr>
      <t xml:space="preserve">select your responses in the grey column. </t>
    </r>
    <r>
      <rPr>
        <i/>
        <sz val="11"/>
        <rFont val="Franklin Gothic Book"/>
        <family val="2"/>
      </rPr>
      <t xml:space="preserve">Guidance is provided in yellow boxes once the cell is selected. </t>
    </r>
  </si>
  <si>
    <r>
      <t xml:space="preserve">3. Include any additional information or comments as needed in the </t>
    </r>
    <r>
      <rPr>
        <b/>
        <i/>
        <sz val="11"/>
        <color theme="1"/>
        <rFont val="Franklin Gothic Book"/>
        <family val="2"/>
      </rPr>
      <t xml:space="preserve">Source/Comments" </t>
    </r>
    <r>
      <rPr>
        <i/>
        <sz val="11"/>
        <color theme="1"/>
        <rFont val="Franklin Gothic Book"/>
        <family val="2"/>
      </rPr>
      <t>column.</t>
    </r>
  </si>
  <si>
    <r>
      <rPr>
        <i/>
        <sz val="11"/>
        <rFont val="Franklin Gothic Book"/>
        <family val="2"/>
      </rPr>
      <t>If you have any questions, please contact</t>
    </r>
    <r>
      <rPr>
        <u/>
        <sz val="11"/>
        <color theme="10"/>
        <rFont val="Franklin Gothic Book"/>
        <family val="2"/>
      </rPr>
      <t xml:space="preserve"> </t>
    </r>
    <r>
      <rPr>
        <b/>
        <u/>
        <sz val="11"/>
        <color theme="10"/>
        <rFont val="Franklin Gothic Book"/>
        <family val="2"/>
      </rPr>
      <t>data@eiti.org</t>
    </r>
  </si>
  <si>
    <r>
      <rPr>
        <i/>
        <sz val="11"/>
        <rFont val="Franklin Gothic Book"/>
        <family val="2"/>
      </rPr>
      <t>Reporting currency (</t>
    </r>
    <r>
      <rPr>
        <i/>
        <sz val="11"/>
        <color theme="10"/>
        <rFont val="Franklin Gothic Book"/>
        <family val="2"/>
      </rPr>
      <t>ISO-4217 currency codes</t>
    </r>
    <r>
      <rPr>
        <i/>
        <sz val="11"/>
        <rFont val="Franklin Gothic Book"/>
        <family val="2"/>
      </rPr>
      <t>)</t>
    </r>
  </si>
  <si>
    <t>Data overview / requirement</t>
  </si>
  <si>
    <r>
      <rPr>
        <b/>
        <sz val="11"/>
        <color rgb="FF000000"/>
        <rFont val="Franklin Gothic Book"/>
        <family val="2"/>
      </rPr>
      <t xml:space="preserve">Part 2 (Disclosure checklist) </t>
    </r>
    <r>
      <rPr>
        <sz val="11"/>
        <color rgb="FF000000"/>
        <rFont val="Franklin Gothic Book"/>
        <family val="2"/>
      </rPr>
      <t>covers contextual and aggregate financial data for EITI Requirements 2, 3, 4, 5, and 6.</t>
    </r>
  </si>
  <si>
    <r>
      <t>1.Starting from the top, begin by responding to questions in the first column (</t>
    </r>
    <r>
      <rPr>
        <b/>
        <i/>
        <sz val="11"/>
        <color theme="1"/>
        <rFont val="Franklin Gothic Book"/>
        <family val="2"/>
      </rPr>
      <t>Inclusion</t>
    </r>
    <r>
      <rPr>
        <i/>
        <sz val="11"/>
        <color theme="1"/>
        <rFont val="Franklin Gothic Book"/>
        <family val="2"/>
      </rPr>
      <t>). Guidance will be provided in yellow boxes once the cell is highlighted. Click the cells of each EITI Requirement for the precise language of the EITI Standard.</t>
    </r>
  </si>
  <si>
    <r>
      <t xml:space="preserve">For example, when choosing "Yes, in the EITI Report" "please include the section in the EITI Report" appears in the </t>
    </r>
    <r>
      <rPr>
        <b/>
        <i/>
        <sz val="11"/>
        <color theme="1"/>
        <rFont val="Franklin Gothic Book"/>
        <family val="2"/>
      </rPr>
      <t>Source / units</t>
    </r>
    <r>
      <rPr>
        <i/>
        <sz val="11"/>
        <color theme="1"/>
        <rFont val="Franklin Gothic Book"/>
        <family val="2"/>
      </rPr>
      <t xml:space="preserve"> box.</t>
    </r>
  </si>
  <si>
    <r>
      <t xml:space="preserve">3. Include any additional information or comments as needed in the </t>
    </r>
    <r>
      <rPr>
        <b/>
        <i/>
        <sz val="11"/>
        <color theme="1"/>
        <rFont val="Franklin Gothic Book"/>
        <family val="2"/>
      </rPr>
      <t xml:space="preserve">Comments / Notes" </t>
    </r>
    <r>
      <rPr>
        <i/>
        <sz val="11"/>
        <color theme="1"/>
        <rFont val="Franklin Gothic Book"/>
        <family val="2"/>
      </rPr>
      <t>column.</t>
    </r>
  </si>
  <si>
    <r>
      <rPr>
        <i/>
        <sz val="11"/>
        <rFont val="Franklin Gothic Book"/>
        <family val="2"/>
      </rPr>
      <t>If you have any questions, please contact</t>
    </r>
    <r>
      <rPr>
        <i/>
        <u/>
        <sz val="11"/>
        <color theme="10"/>
        <rFont val="Franklin Gothic Book"/>
        <family val="2"/>
      </rPr>
      <t xml:space="preserve"> </t>
    </r>
    <r>
      <rPr>
        <b/>
        <u/>
        <sz val="11"/>
        <color theme="10"/>
        <rFont val="Franklin Gothic Book"/>
        <family val="2"/>
      </rPr>
      <t>data@eiti.org</t>
    </r>
  </si>
  <si>
    <r>
      <t xml:space="preserve">Please fill in answers to </t>
    </r>
    <r>
      <rPr>
        <i/>
        <u/>
        <sz val="11"/>
        <color rgb="FF000000"/>
        <rFont val="Franklin Gothic Book"/>
        <family val="2"/>
      </rPr>
      <t>all the questions posed below</t>
    </r>
    <r>
      <rPr>
        <i/>
        <sz val="11"/>
        <color rgb="FF000000"/>
        <rFont val="Franklin Gothic Book"/>
        <family val="2"/>
      </rPr>
      <t xml:space="preserve">. </t>
    </r>
  </si>
  <si>
    <r>
      <t>EITI Requirement 2.1</t>
    </r>
    <r>
      <rPr>
        <b/>
        <sz val="11"/>
        <rFont val="Franklin Gothic Book"/>
        <family val="2"/>
      </rPr>
      <t>: Legal framework and fiscal regime</t>
    </r>
  </si>
  <si>
    <r>
      <t>EITI Requirement 2.2</t>
    </r>
    <r>
      <rPr>
        <b/>
        <sz val="11"/>
        <rFont val="Franklin Gothic Book"/>
        <family val="2"/>
      </rPr>
      <t>: Contract and license allocations</t>
    </r>
  </si>
  <si>
    <r>
      <t xml:space="preserve">EITI Requirement 2.3: </t>
    </r>
    <r>
      <rPr>
        <b/>
        <sz val="11"/>
        <rFont val="Franklin Gothic Book"/>
        <family val="2"/>
      </rPr>
      <t>Register of licenses</t>
    </r>
  </si>
  <si>
    <r>
      <t>EITI Requirement 2.4</t>
    </r>
    <r>
      <rPr>
        <b/>
        <sz val="11"/>
        <rFont val="Franklin Gothic Book"/>
        <family val="2"/>
      </rPr>
      <t>: Contract disclosure</t>
    </r>
  </si>
  <si>
    <r>
      <t>EITI Requirement 2.5</t>
    </r>
    <r>
      <rPr>
        <b/>
        <sz val="11"/>
        <rFont val="Franklin Gothic Book"/>
        <family val="2"/>
      </rPr>
      <t>: Beneficial ownership</t>
    </r>
  </si>
  <si>
    <r>
      <t>EITI Requirement 2.6</t>
    </r>
    <r>
      <rPr>
        <b/>
        <sz val="11"/>
        <rFont val="Franklin Gothic Book"/>
        <family val="2"/>
      </rPr>
      <t>: State participation</t>
    </r>
  </si>
  <si>
    <r>
      <t>EITI Requirement 3.1</t>
    </r>
    <r>
      <rPr>
        <b/>
        <sz val="11"/>
        <rFont val="Franklin Gothic Book"/>
        <family val="2"/>
      </rPr>
      <t>: Exploration</t>
    </r>
  </si>
  <si>
    <r>
      <t>EITI Requirement 3.3</t>
    </r>
    <r>
      <rPr>
        <b/>
        <sz val="11"/>
        <rFont val="Franklin Gothic Book"/>
        <family val="2"/>
      </rPr>
      <t>: Exports</t>
    </r>
  </si>
  <si>
    <r>
      <t>EITI Requirement 4.1</t>
    </r>
    <r>
      <rPr>
        <b/>
        <sz val="11"/>
        <rFont val="Franklin Gothic Book"/>
        <family val="2"/>
      </rPr>
      <t>: Comprehensiveness</t>
    </r>
  </si>
  <si>
    <r>
      <t>EITI Requirement 4.2</t>
    </r>
    <r>
      <rPr>
        <b/>
        <sz val="11"/>
        <rFont val="Franklin Gothic Book"/>
        <family val="2"/>
      </rPr>
      <t>: In-kind revenues</t>
    </r>
  </si>
  <si>
    <r>
      <t>EITI Requirement 4.3</t>
    </r>
    <r>
      <rPr>
        <b/>
        <sz val="11"/>
        <rFont val="Franklin Gothic Book"/>
        <family val="2"/>
      </rPr>
      <t>: Barter agreements</t>
    </r>
  </si>
  <si>
    <r>
      <t>EITI Requirement 4.4</t>
    </r>
    <r>
      <rPr>
        <b/>
        <sz val="11"/>
        <rFont val="Franklin Gothic Book"/>
        <family val="2"/>
      </rPr>
      <t>: Transportation revenues</t>
    </r>
  </si>
  <si>
    <r>
      <t>EITI Requirement 4.5</t>
    </r>
    <r>
      <rPr>
        <b/>
        <sz val="11"/>
        <rFont val="Franklin Gothic Book"/>
        <family val="2"/>
      </rPr>
      <t>: SOE transactions</t>
    </r>
  </si>
  <si>
    <r>
      <t>EITI Requirement 4.6</t>
    </r>
    <r>
      <rPr>
        <b/>
        <sz val="11"/>
        <rFont val="Franklin Gothic Book"/>
        <family val="2"/>
      </rPr>
      <t>: Direct subnational payments</t>
    </r>
  </si>
  <si>
    <r>
      <t>EITI Requirement 4.8</t>
    </r>
    <r>
      <rPr>
        <b/>
        <sz val="11"/>
        <rFont val="Franklin Gothic Book"/>
        <family val="2"/>
      </rPr>
      <t>: Data timeliness</t>
    </r>
  </si>
  <si>
    <r>
      <t>EITI Requirement 4.9</t>
    </r>
    <r>
      <rPr>
        <b/>
        <sz val="11"/>
        <rFont val="Franklin Gothic Book"/>
        <family val="2"/>
      </rPr>
      <t>: Data quality</t>
    </r>
  </si>
  <si>
    <r>
      <t>EITI Requirement 5.1</t>
    </r>
    <r>
      <rPr>
        <b/>
        <sz val="11"/>
        <rFont val="Franklin Gothic Book"/>
        <family val="2"/>
      </rPr>
      <t>: Distribution of extractive industry revenues</t>
    </r>
  </si>
  <si>
    <r>
      <t>EITI Requirement 5.2</t>
    </r>
    <r>
      <rPr>
        <b/>
        <sz val="11"/>
        <rFont val="Franklin Gothic Book"/>
        <family val="2"/>
      </rPr>
      <t>: Subnational transfers</t>
    </r>
  </si>
  <si>
    <r>
      <t>EITI Requirement 5.3</t>
    </r>
    <r>
      <rPr>
        <b/>
        <sz val="11"/>
        <rFont val="Franklin Gothic Book"/>
        <family val="2"/>
      </rPr>
      <t>: Revenue management and expenditures</t>
    </r>
  </si>
  <si>
    <r>
      <t>EITI Requirement 6.1</t>
    </r>
    <r>
      <rPr>
        <b/>
        <sz val="11"/>
        <rFont val="Franklin Gothic Book"/>
        <family val="2"/>
      </rPr>
      <t>: Social expenditures</t>
    </r>
  </si>
  <si>
    <r>
      <t>EITI Requirement 6.2</t>
    </r>
    <r>
      <rPr>
        <b/>
        <sz val="11"/>
        <rFont val="Franklin Gothic Book"/>
        <family val="2"/>
      </rPr>
      <t>: Quasi-fiscal expenditures</t>
    </r>
  </si>
  <si>
    <r>
      <t>EITI Requirement 6.3</t>
    </r>
    <r>
      <rPr>
        <b/>
        <sz val="11"/>
        <rFont val="Franklin Gothic Book"/>
        <family val="2"/>
      </rPr>
      <t>: Economic contribution</t>
    </r>
  </si>
  <si>
    <r>
      <rPr>
        <b/>
        <sz val="11"/>
        <color rgb="FF000000"/>
        <rFont val="Franklin Gothic Book"/>
        <family val="2"/>
      </rPr>
      <t xml:space="preserve">Part 3 (Reporting entities) </t>
    </r>
    <r>
      <rPr>
        <sz val="11"/>
        <color rgb="FF000000"/>
        <rFont val="Franklin Gothic Book"/>
        <family val="2"/>
      </rPr>
      <t xml:space="preserve">covers lists reporting entities (Government agencies, companies and projects) and related information. </t>
    </r>
  </si>
  <si>
    <r>
      <t>1.Please begin  with the first box (</t>
    </r>
    <r>
      <rPr>
        <b/>
        <i/>
        <sz val="11"/>
        <color theme="1"/>
        <rFont val="Franklin Gothic Book"/>
        <family val="2"/>
      </rPr>
      <t>Reporting government entities list</t>
    </r>
    <r>
      <rPr>
        <i/>
        <sz val="11"/>
        <color theme="1"/>
        <rFont val="Franklin Gothic Book"/>
        <family val="2"/>
      </rPr>
      <t>), with the name of each government reporting agency</t>
    </r>
  </si>
  <si>
    <r>
      <t xml:space="preserve">2.Fill the </t>
    </r>
    <r>
      <rPr>
        <b/>
        <i/>
        <sz val="11"/>
        <color theme="1"/>
        <rFont val="Franklin Gothic Book"/>
        <family val="2"/>
      </rPr>
      <t>Company ID</t>
    </r>
    <r>
      <rPr>
        <i/>
        <sz val="11"/>
        <color theme="1"/>
        <rFont val="Franklin Gothic Book"/>
        <family val="2"/>
      </rPr>
      <t xml:space="preserve"> row. Guidance will be provided in yellow boxes once the cell is highlighted.</t>
    </r>
  </si>
  <si>
    <r>
      <t xml:space="preserve">3.Fill the </t>
    </r>
    <r>
      <rPr>
        <b/>
        <i/>
        <sz val="11"/>
        <color theme="1"/>
        <rFont val="Franklin Gothic Book"/>
        <family val="2"/>
      </rPr>
      <t xml:space="preserve">Reporting Companies' list, </t>
    </r>
    <r>
      <rPr>
        <i/>
        <sz val="11"/>
        <color theme="1"/>
        <rFont val="Franklin Gothic Book"/>
        <family val="2"/>
      </rPr>
      <t>beginning with first column "Full Company name". Please fill out as directed, completing every column for each row before beginning the next.</t>
    </r>
  </si>
  <si>
    <r>
      <t xml:space="preserve">4.Fill the </t>
    </r>
    <r>
      <rPr>
        <b/>
        <i/>
        <sz val="11"/>
        <color theme="1"/>
        <rFont val="Franklin Gothic Book"/>
        <family val="2"/>
      </rPr>
      <t xml:space="preserve">Reporting projects' list, </t>
    </r>
    <r>
      <rPr>
        <i/>
        <sz val="11"/>
        <color theme="1"/>
        <rFont val="Franklin Gothic Book"/>
        <family val="2"/>
      </rPr>
      <t>beginning with first column "Full project name"</t>
    </r>
  </si>
  <si>
    <r>
      <rPr>
        <i/>
        <sz val="11"/>
        <rFont val="Franklin Gothic Book"/>
        <family val="2"/>
      </rPr>
      <t xml:space="preserve">If you have any questions, please contact </t>
    </r>
    <r>
      <rPr>
        <b/>
        <u/>
        <sz val="11"/>
        <color theme="10"/>
        <rFont val="Franklin Gothic Book"/>
        <family val="2"/>
      </rPr>
      <t>data@eiti.org</t>
    </r>
  </si>
  <si>
    <r>
      <rPr>
        <b/>
        <sz val="11"/>
        <color rgb="FF000000"/>
        <rFont val="Franklin Gothic Book"/>
        <family val="2"/>
      </rPr>
      <t xml:space="preserve">Part 5 (Company data) </t>
    </r>
    <r>
      <rPr>
        <sz val="11"/>
        <color rgb="FF000000"/>
        <rFont val="Franklin Gothic Book"/>
        <family val="2"/>
      </rPr>
      <t xml:space="preserve">contains company- and project-level data per revenue stream. The companies and projects are available from drop-down since the data is entered in sheet 3. </t>
    </r>
  </si>
  <si>
    <r>
      <t>1. Select</t>
    </r>
    <r>
      <rPr>
        <b/>
        <i/>
        <sz val="11"/>
        <color theme="1"/>
        <rFont val="Franklin Gothic Book"/>
        <family val="2"/>
      </rPr>
      <t xml:space="preserve"> company</t>
    </r>
    <r>
      <rPr>
        <i/>
        <sz val="11"/>
        <color theme="1"/>
        <rFont val="Franklin Gothic Book"/>
        <family val="2"/>
      </rPr>
      <t xml:space="preserve"> name from drop-down menu</t>
    </r>
  </si>
  <si>
    <r>
      <t xml:space="preserve">2. Select </t>
    </r>
    <r>
      <rPr>
        <b/>
        <i/>
        <sz val="11"/>
        <color theme="1"/>
        <rFont val="Franklin Gothic Book"/>
        <family val="2"/>
      </rPr>
      <t>government collecting entity</t>
    </r>
    <r>
      <rPr>
        <i/>
        <sz val="11"/>
        <color theme="1"/>
        <rFont val="Franklin Gothic Book"/>
        <family val="2"/>
      </rPr>
      <t xml:space="preserve"> and </t>
    </r>
    <r>
      <rPr>
        <b/>
        <i/>
        <sz val="11"/>
        <color theme="1"/>
        <rFont val="Franklin Gothic Book"/>
        <family val="2"/>
      </rPr>
      <t>payment name</t>
    </r>
    <r>
      <rPr>
        <i/>
        <sz val="11"/>
        <color theme="1"/>
        <rFont val="Franklin Gothic Book"/>
        <family val="2"/>
      </rPr>
      <t xml:space="preserve"> from drop-down menu</t>
    </r>
  </si>
  <si>
    <r>
      <t xml:space="preserve">3. Indicate whether the payment stream is (i) </t>
    </r>
    <r>
      <rPr>
        <b/>
        <i/>
        <sz val="11"/>
        <color theme="1"/>
        <rFont val="Franklin Gothic Book"/>
        <family val="2"/>
      </rPr>
      <t>levied on project</t>
    </r>
    <r>
      <rPr>
        <i/>
        <sz val="11"/>
        <color theme="1"/>
        <rFont val="Franklin Gothic Book"/>
        <family val="2"/>
      </rPr>
      <t xml:space="preserve"> and (ii) </t>
    </r>
    <r>
      <rPr>
        <b/>
        <i/>
        <sz val="11"/>
        <color theme="1"/>
        <rFont val="Franklin Gothic Book"/>
        <family val="2"/>
      </rPr>
      <t>reported by project</t>
    </r>
  </si>
  <si>
    <r>
      <t xml:space="preserve">4. Enter project information: </t>
    </r>
    <r>
      <rPr>
        <b/>
        <i/>
        <sz val="11"/>
        <color theme="1"/>
        <rFont val="Franklin Gothic Book"/>
        <family val="2"/>
      </rPr>
      <t>project name</t>
    </r>
    <r>
      <rPr>
        <i/>
        <sz val="11"/>
        <color theme="1"/>
        <rFont val="Franklin Gothic Book"/>
        <family val="2"/>
      </rPr>
      <t xml:space="preserve">, and </t>
    </r>
    <r>
      <rPr>
        <b/>
        <i/>
        <sz val="11"/>
        <color theme="1"/>
        <rFont val="Franklin Gothic Book"/>
        <family val="2"/>
      </rPr>
      <t>reporting currency</t>
    </r>
  </si>
  <si>
    <r>
      <t xml:space="preserve">5. Enter </t>
    </r>
    <r>
      <rPr>
        <b/>
        <i/>
        <sz val="11"/>
        <color theme="1"/>
        <rFont val="Franklin Gothic Book"/>
        <family val="2"/>
      </rPr>
      <t>revenue value</t>
    </r>
    <r>
      <rPr>
        <i/>
        <sz val="11"/>
        <color theme="1"/>
        <rFont val="Franklin Gothic Book"/>
        <family val="2"/>
      </rPr>
      <t>,</t>
    </r>
    <r>
      <rPr>
        <i/>
        <u/>
        <sz val="11"/>
        <color theme="1"/>
        <rFont val="Franklin Gothic Book"/>
        <family val="2"/>
      </rPr>
      <t>as disclosed by government</t>
    </r>
    <r>
      <rPr>
        <i/>
        <sz val="11"/>
        <color theme="1"/>
        <rFont val="Franklin Gothic Book"/>
        <family val="2"/>
      </rPr>
      <t xml:space="preserve"> and any </t>
    </r>
    <r>
      <rPr>
        <b/>
        <i/>
        <sz val="11"/>
        <color theme="1"/>
        <rFont val="Franklin Gothic Book"/>
        <family val="2"/>
      </rPr>
      <t>comments</t>
    </r>
    <r>
      <rPr>
        <i/>
        <sz val="11"/>
        <color theme="1"/>
        <rFont val="Franklin Gothic Book"/>
        <family val="2"/>
      </rPr>
      <t xml:space="preserve"> that may be applicable</t>
    </r>
  </si>
  <si>
    <r>
      <rPr>
        <b/>
        <sz val="11"/>
        <color rgb="FF000000"/>
        <rFont val="Franklin Gothic Book"/>
        <family val="2"/>
      </rPr>
      <t xml:space="preserve">Part 4 (Government revenues) </t>
    </r>
    <r>
      <rPr>
        <sz val="11"/>
        <color rgb="FF000000"/>
        <rFont val="Franklin Gothic Book"/>
        <family val="2"/>
      </rPr>
      <t>contains comprehensive data on government revenues per revenue stream, according to GFSM classification.</t>
    </r>
  </si>
  <si>
    <r>
      <t xml:space="preserve">1. Enter the name of all government </t>
    </r>
    <r>
      <rPr>
        <b/>
        <i/>
        <sz val="11"/>
        <color theme="1"/>
        <rFont val="Franklin Gothic Book"/>
        <family val="2"/>
      </rPr>
      <t>Revenue streams</t>
    </r>
    <r>
      <rPr>
        <i/>
        <sz val="11"/>
        <color theme="1"/>
        <rFont val="Franklin Gothic Book"/>
        <family val="2"/>
      </rPr>
      <t xml:space="preserve"> for the extractive sectors, including revenues that fall below agreed materiality thresholds (one row should be used for each individual revenue stream and individual governmant entity)</t>
    </r>
  </si>
  <si>
    <r>
      <t xml:space="preserve">2. Enter the name of the </t>
    </r>
    <r>
      <rPr>
        <b/>
        <i/>
        <sz val="11"/>
        <rFont val="Franklin Gothic Book"/>
        <family val="2"/>
      </rPr>
      <t>receiving Government entity</t>
    </r>
    <r>
      <rPr>
        <i/>
        <sz val="11"/>
        <rFont val="Franklin Gothic Book"/>
        <family val="2"/>
      </rPr>
      <t xml:space="preserve"> (choose using the dropdown list. It will appear there since you have already entered the government entitiy in Part 3).</t>
    </r>
  </si>
  <si>
    <r>
      <t xml:space="preserve">3.Choose the </t>
    </r>
    <r>
      <rPr>
        <b/>
        <i/>
        <sz val="11"/>
        <rFont val="Franklin Gothic Book"/>
        <family val="2"/>
      </rPr>
      <t>Sector</t>
    </r>
    <r>
      <rPr>
        <i/>
        <sz val="11"/>
        <rFont val="Franklin Gothic Book"/>
        <family val="2"/>
      </rPr>
      <t xml:space="preserve"> and the </t>
    </r>
    <r>
      <rPr>
        <b/>
        <i/>
        <sz val="11"/>
        <rFont val="Franklin Gothic Book"/>
        <family val="2"/>
      </rPr>
      <t>GFS Classification</t>
    </r>
    <r>
      <rPr>
        <i/>
        <sz val="11"/>
        <rFont val="Franklin Gothic Book"/>
        <family val="2"/>
      </rPr>
      <t xml:space="preserve"> this revenue applies to. Use the guidance provided in the </t>
    </r>
    <r>
      <rPr>
        <i/>
        <u/>
        <sz val="11"/>
        <rFont val="Franklin Gothic Book"/>
        <family val="2"/>
      </rPr>
      <t>GFS Framework</t>
    </r>
    <r>
      <rPr>
        <b/>
        <i/>
        <u/>
        <sz val="11"/>
        <rFont val="Franklin Gothic Book"/>
        <family val="2"/>
      </rPr>
      <t xml:space="preserve"> </t>
    </r>
    <r>
      <rPr>
        <i/>
        <u/>
        <sz val="11"/>
        <rFont val="Franklin Gothic Book"/>
        <family val="2"/>
      </rPr>
      <t xml:space="preserve">for EITI reporting. </t>
    </r>
    <r>
      <rPr>
        <sz val="11"/>
        <rFont val="Franklin Gothic Book"/>
        <family val="2"/>
      </rPr>
      <t>If a revenue stream cannot be disaggregated by sector, chose "Other".</t>
    </r>
  </si>
  <si>
    <r>
      <t xml:space="preserve">4. In the </t>
    </r>
    <r>
      <rPr>
        <b/>
        <i/>
        <sz val="11"/>
        <rFont val="Franklin Gothic Book"/>
        <family val="2"/>
      </rPr>
      <t xml:space="preserve">Revenue value </t>
    </r>
    <r>
      <rPr>
        <i/>
        <sz val="11"/>
        <rFont val="Franklin Gothic Book"/>
        <family val="2"/>
      </rPr>
      <t>column, enter total figure of each revenue stream as disclosed by government, including revenues that were not reconciled.</t>
    </r>
  </si>
  <si>
    <r>
      <t>EITI Requirement 5.1.b</t>
    </r>
    <r>
      <rPr>
        <i/>
        <sz val="11"/>
        <rFont val="Franklin Gothic Book"/>
        <family val="2"/>
      </rPr>
      <t>: Revenue classification</t>
    </r>
  </si>
  <si>
    <r>
      <t>EITI Requirement 4.1.d</t>
    </r>
    <r>
      <rPr>
        <b/>
        <i/>
        <sz val="11"/>
        <rFont val="Franklin Gothic Book"/>
        <family val="2"/>
      </rPr>
      <t>: Full government disclosure</t>
    </r>
  </si>
  <si>
    <r>
      <t>EITI Requirement 4.1.c</t>
    </r>
    <r>
      <rPr>
        <b/>
        <i/>
        <sz val="11"/>
        <rFont val="Franklin Gothic Book"/>
        <family val="2"/>
      </rPr>
      <t xml:space="preserve">: Company payments ;  </t>
    </r>
    <r>
      <rPr>
        <b/>
        <i/>
        <u/>
        <sz val="11"/>
        <color rgb="FF0076AF"/>
        <rFont val="Franklin Gothic Book"/>
        <family val="2"/>
      </rPr>
      <t>EITI Requirement 4.7</t>
    </r>
    <r>
      <rPr>
        <b/>
        <i/>
        <sz val="11"/>
        <rFont val="Franklin Gothic Book"/>
        <family val="2"/>
      </rPr>
      <t>: Project-level reporting</t>
    </r>
  </si>
  <si>
    <r>
      <t>Gross Domestic Product -</t>
    </r>
    <r>
      <rPr>
        <i/>
        <u/>
        <sz val="11"/>
        <color rgb="FF00B0F0"/>
        <rFont val="Franklin Gothic Book"/>
        <family val="2"/>
      </rPr>
      <t xml:space="preserve"> </t>
    </r>
    <r>
      <rPr>
        <i/>
        <u/>
        <sz val="11"/>
        <color rgb="FF0070C0"/>
        <rFont val="Franklin Gothic Book"/>
        <family val="2"/>
      </rPr>
      <t>SNA 2008</t>
    </r>
    <r>
      <rPr>
        <i/>
        <sz val="11"/>
        <color rgb="FF0070C0"/>
        <rFont val="Franklin Gothic Book"/>
        <family val="2"/>
      </rPr>
      <t xml:space="preserve"> C</t>
    </r>
    <r>
      <rPr>
        <i/>
        <sz val="11"/>
        <rFont val="Franklin Gothic Book"/>
        <family val="2"/>
      </rPr>
      <t>. Mining and quarrying, including oil and gas</t>
    </r>
  </si>
  <si>
    <t>Employment - extractive sector - male</t>
  </si>
  <si>
    <t>Employment - extractive sector - female</t>
  </si>
  <si>
    <t>people</t>
  </si>
  <si>
    <t>References to state-owned enterprises or company Audited Financial Statement (Add rows if several SOEs)</t>
  </si>
  <si>
    <t>References to state-owned enterprises portals or company website(s), for example as stated in the Report (Add rows if several SOEs)</t>
  </si>
  <si>
    <t>Are contracts or full license texts disclosed?</t>
  </si>
  <si>
    <t>(Harmonised System Codes)</t>
  </si>
  <si>
    <r>
      <t>EITI Requirement 3.2</t>
    </r>
    <r>
      <rPr>
        <b/>
        <sz val="11"/>
        <rFont val="Franklin Gothic Book"/>
        <family val="2"/>
      </rPr>
      <t>: Production by commodity</t>
    </r>
  </si>
  <si>
    <t>Calculated using total of government revenues (part 4), and total per-company data (part 5)</t>
  </si>
  <si>
    <r>
      <t>EITI Requirement 4.7</t>
    </r>
    <r>
      <rPr>
        <b/>
        <sz val="11"/>
        <rFont val="Franklin Gothic Book"/>
        <family val="2"/>
      </rPr>
      <t>: Disaggregation</t>
    </r>
  </si>
  <si>
    <t>If yes, what amount of transfers could the government account for?</t>
  </si>
  <si>
    <r>
      <t>EITI Requirement 7.2</t>
    </r>
    <r>
      <rPr>
        <b/>
        <sz val="11"/>
        <rFont val="Franklin Gothic Book"/>
        <family val="2"/>
      </rPr>
      <t>: Data accessibility and open data</t>
    </r>
  </si>
  <si>
    <t>the relevant legal and administrative rules for environmental management?</t>
  </si>
  <si>
    <t>databases containing environmental impact assessments, certification schemes or similar documentation of environmental management?</t>
  </si>
  <si>
    <t>other relevant information on environmental monitoring procedures and administration?</t>
  </si>
  <si>
    <r>
      <t>EITI Requirement 6.4</t>
    </r>
    <r>
      <rPr>
        <b/>
        <sz val="11"/>
        <rFont val="Franklin Gothic Book"/>
        <family val="2"/>
      </rPr>
      <t>: Environmental impact</t>
    </r>
  </si>
  <si>
    <t>Cells in light blue are for voluntary input</t>
  </si>
  <si>
    <t>Cells in orange must be completed</t>
  </si>
  <si>
    <t>Mineral and petroleum rights' regime?</t>
  </si>
  <si>
    <t xml:space="preserve">Filling in this summary data template with EITI Report data will make your EITI Report data accessible in a machine-readable format. (requirement 7.2.d) </t>
  </si>
  <si>
    <t>&lt; EITI Reporting or systematically disclosed? &gt;</t>
  </si>
  <si>
    <t>Total in USD</t>
  </si>
  <si>
    <t>Company type</t>
  </si>
  <si>
    <t>Niobium, Vanadium, Zirconium (2615)</t>
  </si>
  <si>
    <t>Precious stones (other than diamonds) (7103)</t>
  </si>
  <si>
    <t>Precious stones (other than diamonds) (7103), volume</t>
  </si>
  <si>
    <t>Ferro, alloys, manganese (7202)</t>
  </si>
  <si>
    <t>Ferro, alloys, manganese (7202), volume</t>
  </si>
  <si>
    <t>BDO</t>
  </si>
  <si>
    <t>https://eiti.org/sites/default/files/2023-01/EITI-SURINAME-REPORT-FINAL-Report-FY2018-2019-2020-SIGNED-RF_22.12.2022-1.pdf</t>
  </si>
  <si>
    <t>The EITI data disclosed in this report was collected from different sources</t>
  </si>
  <si>
    <t xml:space="preserve">Not applicable </t>
  </si>
  <si>
    <t>32,289 </t>
  </si>
  <si>
    <t>At time of publishing SEITI Report</t>
  </si>
  <si>
    <t>https://www.cbvs.sr/slider/128-statistieken/gemiddelde-maandkoersen</t>
  </si>
  <si>
    <t>https://belastingdienst.sr/wetten/</t>
  </si>
  <si>
    <t>https://www.dna.sr/wetgeving/</t>
  </si>
  <si>
    <t xml:space="preserve">Various websites from ministries </t>
  </si>
  <si>
    <t xml:space="preserve">3.5. Disclosure of licenses and contracts (EITI requirement 2.4) </t>
  </si>
  <si>
    <t xml:space="preserve">3.13. Beneficial ownership (EITI Requirement 2.5) </t>
  </si>
  <si>
    <t xml:space="preserve">3.6. State participation (EITI Requirement 2.6) </t>
  </si>
  <si>
    <t xml:space="preserve">https://www.staatsolie.com/en/media-center/  </t>
  </si>
  <si>
    <t xml:space="preserve">3.1. Overview of the extractives industries including 
prospecting activities (EITI Requirement 3.1) </t>
  </si>
  <si>
    <t xml:space="preserve">3.18. Production data in the extractive sector (EITI 
Requirement 3.2) </t>
  </si>
  <si>
    <t>Barrels</t>
  </si>
  <si>
    <t>3.7. In-Kind payment (EITI Requirement 4.2)</t>
  </si>
  <si>
    <t xml:space="preserve">3.7.1 In-Kind payment in the Mining sector  </t>
  </si>
  <si>
    <t>3.7.2 In-Kind payment in the Oil and Gas sector</t>
  </si>
  <si>
    <t xml:space="preserve">3.8. Infrastructure provision and barter arrangements in the Extractive Sector (EITI Requirement 4.3) </t>
  </si>
  <si>
    <t>3.9. Transport of minerals (EITI Requirement 4.4)</t>
  </si>
  <si>
    <t xml:space="preserve">3.10. Subnational payments </t>
  </si>
  <si>
    <t xml:space="preserve">3.14. Collection and Distribution of Extractive Revenues (EITI 
Requirement 5.1) </t>
  </si>
  <si>
    <t>4.2.5. Subnational transfers (Requirement 5.2)</t>
  </si>
  <si>
    <t xml:space="preserve">4.2.6. Quasi-fiscal expenditure (Requirement 6.2) </t>
  </si>
  <si>
    <t>3.3. Contract and license allocations</t>
  </si>
  <si>
    <t>Annex 1: List of active mining licenses</t>
  </si>
  <si>
    <t>Annex 1: List of active mining licenses 
&amp; https://www.staatsolie.com/en/staatsolie-hydrocarbon-institute/overview-pscs-1957-now/</t>
  </si>
  <si>
    <t>https://www.staatsolie.com/en/staatsolie-hydrocarbon-institute/overview-pscs-1957-now/</t>
  </si>
  <si>
    <t>Section 3.3.1.(b) Mining contracts of the EITI Report
https://geologymining-sr.maps.arcgis.com/home/index.html</t>
  </si>
  <si>
    <t>Annex 2: Beneficial ownership 
&amp;
Annex 3: Legal ownership</t>
  </si>
  <si>
    <t>https://www.planningofficesuriname.com/ &amp; https://www.cbvs.sr/
&amp;
https://statistics--suriname-org.translate.goog/wp-content/uploads/2022/07/Import-Export-Re-export-Totale-Exporten-en-handelsbalans-2017-2020-EG.xls?_x_tr_sl=nl&amp;_x_tr_tl=en&amp;_x_tr_hl=en&amp;_x_tr_pto=sc</t>
  </si>
  <si>
    <t>5.2.1.(b) Reconciliation by revenue stream</t>
  </si>
  <si>
    <t>4.	Defining the reconciliation scope</t>
  </si>
  <si>
    <t>3.6. State participation (EITI Requirement 2.6)
&amp;
5.2.1.(b) Reconciliation by revenue stream</t>
  </si>
  <si>
    <t>5.2.	Revenues collected from in-scope companies</t>
  </si>
  <si>
    <t>1.5.	Completeness and Reliability of Data</t>
  </si>
  <si>
    <t xml:space="preserve">3.16.2	 Government Agencies </t>
  </si>
  <si>
    <t>Annex 4: Data submission and reliability 2018, 2019 and 2020</t>
  </si>
  <si>
    <t xml:space="preserve">3.12. Social expenditure (EITI Requirement 6.1)  &amp; 5.3.	Social and environmental expenditure disclosed by extractive entities (EITI Requirement 6.1) </t>
  </si>
  <si>
    <t xml:space="preserve"> 5.3.	Social and environmental expenditure disclosed by extractive entities (EITI Requirement 6.1) </t>
  </si>
  <si>
    <t>3.19.	Contribution of the extractive sector to the economy (EITI Requirement 6.3)</t>
  </si>
  <si>
    <t xml:space="preserve"> </t>
  </si>
  <si>
    <t>Kosmos Energy Suriname</t>
  </si>
  <si>
    <t>Tullow Oil Plc</t>
  </si>
  <si>
    <t>TotalEnergies EP Suriname B.V., Branch</t>
  </si>
  <si>
    <t>Capricorn Suriname B.V.</t>
  </si>
  <si>
    <t>Petronas Suriname Exploration &amp; production B.V.</t>
  </si>
  <si>
    <t>Challenger Energy Group Plc</t>
  </si>
  <si>
    <t>Staatsolie Maatschappij Suriname N.V.</t>
  </si>
  <si>
    <t>ExxonMobil Exploration and Production Suriname B.V.</t>
  </si>
  <si>
    <t>Private</t>
  </si>
  <si>
    <t>Ministry of Finance and Planning (MoFP)</t>
  </si>
  <si>
    <t xml:space="preserve"> Ministry of Natural Resources (MNR)</t>
  </si>
  <si>
    <t>Anapai-1(A)</t>
  </si>
  <si>
    <t>ANA-1(A)</t>
  </si>
  <si>
    <t>Kosmos Energy Suriname, Chevron Suriname Exploration Limited</t>
  </si>
  <si>
    <t xml:space="preserve">	Goliath-Voltzberg North-1</t>
  </si>
  <si>
    <t>GVN-1</t>
  </si>
  <si>
    <t>Tullow Oil Plc, Petroandina Resources Corporation N.V</t>
  </si>
  <si>
    <t>Araku-1</t>
  </si>
  <si>
    <t>ARA-1</t>
  </si>
  <si>
    <t>Maka Central-1</t>
  </si>
  <si>
    <t>MKC-1</t>
  </si>
  <si>
    <t>TotalEnergies EP Suriname B.V., Branch, APA Suriname 58 Corporation LDC</t>
  </si>
  <si>
    <t>Offshore 61</t>
  </si>
  <si>
    <t>61</t>
  </si>
  <si>
    <t>Offshore 48</t>
  </si>
  <si>
    <t>Roselle-1</t>
  </si>
  <si>
    <t>RS-1X</t>
  </si>
  <si>
    <t>Petronas Suriname Exploration &amp; production B.V. , ExxonMobil Exploration and Production Suriname B.V.</t>
  </si>
  <si>
    <t>Offshore 53</t>
  </si>
  <si>
    <t>53</t>
  </si>
  <si>
    <t>Petronas Suriname Exploration &amp; production B.V , APA Suriname Corporation LDC , Cepsa Suriname S.L.</t>
  </si>
  <si>
    <t>Weg naar Zee</t>
  </si>
  <si>
    <t xml:space="preserve">WnZ </t>
  </si>
  <si>
    <t>Offshore 5</t>
  </si>
  <si>
    <t>5</t>
  </si>
  <si>
    <t>Staatsolie Maatschappij Suriname N.V. , Chevron Suriname Exploration Limited , KE Suriname B.V. (Shell)</t>
  </si>
  <si>
    <t>Offshore 59</t>
  </si>
  <si>
    <t>9</t>
  </si>
  <si>
    <t>ExxonMobil Exploration and Production Suriname B.V. , Hess (Suriname II) Exploration Limited , Equinor Suriname B59 B.V.</t>
  </si>
  <si>
    <t>Income Tax</t>
  </si>
  <si>
    <t>Cash Dividends</t>
  </si>
  <si>
    <t>Wage Tax &amp; OP-premium (AOV)</t>
  </si>
  <si>
    <t>Royalty fees MoFP</t>
  </si>
  <si>
    <t>Other payments MoFP</t>
  </si>
  <si>
    <t xml:space="preserve">NYSE and LES </t>
  </si>
  <si>
    <t>David Dicker &amp; Robin Ferrier</t>
  </si>
  <si>
    <r>
      <t xml:space="preserve">david.dicker@bdo.co.uk
</t>
    </r>
    <r>
      <rPr>
        <sz val="10.5"/>
        <rFont val="Calibri"/>
        <family val="2"/>
      </rPr>
      <t>&amp;</t>
    </r>
    <r>
      <rPr>
        <u/>
        <sz val="10.5"/>
        <color theme="10"/>
        <rFont val="Calibri"/>
        <family val="2"/>
      </rPr>
      <t xml:space="preserve">
robin.ferrier@bdo.sr</t>
    </r>
  </si>
  <si>
    <t>PAYE and withholding taxes are not paid on behalf of companies and should therefore be excluded</t>
  </si>
  <si>
    <t xml:space="preserve">Revenue value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</si>
</sst>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00_-;\-* #,##0.00_-;_-* &quot;-&quot;??_-;_-@_-"/>
    <numFmt numFmtId="165" formatCode="_ * #,##0.00_ ;_ * \-#,##0.00_ ;_ * &quot;-&quot;??_ ;_ @_ "/>
    <numFmt numFmtId="166" formatCode="_ * #,##0.0000_ ;_ * \-#,##0.0000_ ;_ * &quot;-&quot;??_ ;_ @_ "/>
    <numFmt numFmtId="167" formatCode="yyyy\-mm\-dd"/>
    <numFmt numFmtId="168" formatCode="0.0\ %"/>
    <numFmt numFmtId="169" formatCode="_ * #,##0_ ;_ * \-#,##0_ ;_ * &quot;-&quot;??_ ;_ @_ "/>
  </numFmts>
  <fonts count="81" x14ac:knownFonts="1">
    <font>
      <sz val="10.5"/>
      <color theme="1"/>
      <name val="Calibri"/>
      <family val="2"/>
    </font>
    <font>
      <sz val="11"/>
      <color theme="1"/>
      <name val="Franklin Gothic Book"/>
      <family val="2"/>
    </font>
    <font>
      <sz val="11"/>
      <color theme="1"/>
      <name val="Franklin Gothic Book"/>
      <family val="2"/>
    </font>
    <font>
      <sz val="11"/>
      <color theme="1"/>
      <name val="Calibri"/>
      <family val="2"/>
    </font>
    <font>
      <sz val="10.5"/>
      <color theme="1"/>
      <name val="Calibri"/>
      <family val="2"/>
    </font>
    <font>
      <b/>
      <sz val="10.5"/>
      <color theme="0"/>
      <name val="Calibri"/>
      <family val="2"/>
    </font>
    <font>
      <b/>
      <sz val="10.5"/>
      <color theme="1"/>
      <name val="Calibri"/>
      <family val="2"/>
    </font>
    <font>
      <u/>
      <sz val="10.5"/>
      <color theme="10"/>
      <name val="Calibri"/>
      <family val="2"/>
    </font>
    <font>
      <sz val="12"/>
      <color theme="1"/>
      <name val="Calibri"/>
      <family val="2"/>
      <scheme val="minor"/>
    </font>
    <font>
      <u/>
      <sz val="12"/>
      <color theme="10"/>
      <name val="Calibri"/>
      <family val="2"/>
      <scheme val="minor"/>
    </font>
    <font>
      <b/>
      <sz val="11"/>
      <color theme="1"/>
      <name val="Calibri"/>
      <family val="2"/>
      <scheme val="minor"/>
    </font>
    <font>
      <i/>
      <sz val="10.5"/>
      <color rgb="FF7F7F7F"/>
      <name val="Calibri"/>
      <family val="2"/>
    </font>
    <font>
      <i/>
      <sz val="10.5"/>
      <color theme="1"/>
      <name val="Calibri"/>
      <family val="2"/>
    </font>
    <font>
      <sz val="12"/>
      <color theme="1"/>
      <name val="Franklin Gothic Book"/>
      <family val="2"/>
    </font>
    <font>
      <i/>
      <sz val="12"/>
      <color rgb="FF000000"/>
      <name val="Franklin Gothic Book"/>
      <family val="2"/>
    </font>
    <font>
      <sz val="12"/>
      <color rgb="FF000000"/>
      <name val="Franklin Gothic Book"/>
      <family val="2"/>
    </font>
    <font>
      <b/>
      <sz val="18"/>
      <color rgb="FF000000"/>
      <name val="Franklin Gothic Book"/>
      <family val="2"/>
    </font>
    <font>
      <b/>
      <sz val="12"/>
      <color rgb="FF000000"/>
      <name val="Franklin Gothic Book"/>
      <family val="2"/>
    </font>
    <font>
      <i/>
      <sz val="12"/>
      <color theme="1"/>
      <name val="Franklin Gothic Book"/>
      <family val="2"/>
    </font>
    <font>
      <i/>
      <u/>
      <sz val="12"/>
      <color theme="1"/>
      <name val="Franklin Gothic Book"/>
      <family val="2"/>
    </font>
    <font>
      <b/>
      <u/>
      <sz val="12"/>
      <color theme="10"/>
      <name val="Franklin Gothic Book"/>
      <family val="2"/>
    </font>
    <font>
      <b/>
      <sz val="10"/>
      <color theme="1"/>
      <name val="Franklin Gothic Book"/>
      <family val="2"/>
    </font>
    <font>
      <sz val="10.5"/>
      <color theme="1"/>
      <name val="Franklin Gothic Book"/>
      <family val="2"/>
    </font>
    <font>
      <b/>
      <i/>
      <u/>
      <sz val="16"/>
      <color theme="1"/>
      <name val="Franklin Gothic Book"/>
      <family val="2"/>
    </font>
    <font>
      <sz val="11"/>
      <color rgb="FF000000"/>
      <name val="Franklin Gothic Book"/>
      <family val="2"/>
    </font>
    <font>
      <b/>
      <sz val="14"/>
      <color rgb="FF000000"/>
      <name val="Franklin Gothic Book"/>
      <family val="2"/>
    </font>
    <font>
      <b/>
      <sz val="18"/>
      <color theme="1"/>
      <name val="Franklin Gothic Book"/>
      <family val="2"/>
    </font>
    <font>
      <b/>
      <sz val="16"/>
      <color theme="1"/>
      <name val="Franklin Gothic Book"/>
      <family val="2"/>
    </font>
    <font>
      <b/>
      <u/>
      <sz val="11"/>
      <color theme="10"/>
      <name val="Franklin Gothic Book"/>
      <family val="2"/>
    </font>
    <font>
      <b/>
      <sz val="11"/>
      <name val="Franklin Gothic Book"/>
      <family val="2"/>
    </font>
    <font>
      <b/>
      <u/>
      <sz val="11"/>
      <name val="Franklin Gothic Book"/>
      <family val="2"/>
    </font>
    <font>
      <b/>
      <u/>
      <sz val="11"/>
      <color rgb="FF165B89"/>
      <name val="Franklin Gothic Book"/>
      <family val="2"/>
    </font>
    <font>
      <b/>
      <u/>
      <sz val="11"/>
      <color rgb="FF188FBB"/>
      <name val="Franklin Gothic Book"/>
      <family val="2"/>
    </font>
    <font>
      <sz val="11"/>
      <color theme="1"/>
      <name val="Franklin Gothic Book"/>
      <family val="2"/>
    </font>
    <font>
      <i/>
      <sz val="11"/>
      <color rgb="FF000000"/>
      <name val="Franklin Gothic Book"/>
      <family val="2"/>
    </font>
    <font>
      <b/>
      <sz val="11"/>
      <color rgb="FF000000"/>
      <name val="Franklin Gothic Book"/>
      <family val="2"/>
    </font>
    <font>
      <i/>
      <sz val="11"/>
      <name val="Franklin Gothic Book"/>
      <family val="2"/>
    </font>
    <font>
      <sz val="11"/>
      <name val="Franklin Gothic Book"/>
      <family val="2"/>
    </font>
    <font>
      <u/>
      <sz val="11"/>
      <color rgb="FF0070C0"/>
      <name val="Franklin Gothic Book"/>
      <family val="2"/>
    </font>
    <font>
      <u/>
      <sz val="11"/>
      <color theme="10"/>
      <name val="Franklin Gothic Book"/>
      <family val="2"/>
    </font>
    <font>
      <b/>
      <u/>
      <sz val="11"/>
      <color theme="1"/>
      <name val="Franklin Gothic Book"/>
      <family val="2"/>
    </font>
    <font>
      <b/>
      <i/>
      <sz val="11"/>
      <color theme="1"/>
      <name val="Franklin Gothic Book"/>
      <family val="2"/>
    </font>
    <font>
      <b/>
      <i/>
      <u/>
      <sz val="11"/>
      <color theme="1"/>
      <name val="Franklin Gothic Book"/>
      <family val="2"/>
    </font>
    <font>
      <i/>
      <sz val="11"/>
      <color theme="1"/>
      <name val="Franklin Gothic Book"/>
      <family val="2"/>
    </font>
    <font>
      <i/>
      <u/>
      <sz val="11"/>
      <color theme="1"/>
      <name val="Franklin Gothic Book"/>
      <family val="2"/>
    </font>
    <font>
      <b/>
      <sz val="11"/>
      <color rgb="FF165B89"/>
      <name val="Franklin Gothic Book"/>
      <family val="2"/>
    </font>
    <font>
      <b/>
      <sz val="11"/>
      <color rgb="FF000000"/>
      <name val="Wingdings"/>
      <charset val="2"/>
    </font>
    <font>
      <i/>
      <u/>
      <sz val="11"/>
      <color rgb="FF0076AF"/>
      <name val="Franklin Gothic Book"/>
      <family val="2"/>
    </font>
    <font>
      <i/>
      <sz val="11"/>
      <color theme="10"/>
      <name val="Franklin Gothic Book"/>
      <family val="2"/>
    </font>
    <font>
      <b/>
      <i/>
      <sz val="11"/>
      <color rgb="FF000000"/>
      <name val="Franklin Gothic Book"/>
      <family val="2"/>
    </font>
    <font>
      <i/>
      <u/>
      <sz val="10.5"/>
      <color theme="10"/>
      <name val="Calibri"/>
      <family val="2"/>
    </font>
    <font>
      <i/>
      <sz val="10.5"/>
      <name val="Calibri"/>
      <family val="2"/>
    </font>
    <font>
      <b/>
      <i/>
      <sz val="11"/>
      <name val="Franklin Gothic Book"/>
      <family val="2"/>
    </font>
    <font>
      <i/>
      <u/>
      <sz val="11"/>
      <color theme="10"/>
      <name val="Franklin Gothic Book"/>
      <family val="2"/>
    </font>
    <font>
      <i/>
      <u/>
      <sz val="11"/>
      <color rgb="FF000000"/>
      <name val="Franklin Gothic Book"/>
      <family val="2"/>
    </font>
    <font>
      <i/>
      <sz val="11"/>
      <color rgb="FF0076AF"/>
      <name val="Franklin Gothic Book"/>
      <family val="2"/>
    </font>
    <font>
      <b/>
      <sz val="11"/>
      <color theme="1"/>
      <name val="Franklin Gothic Book"/>
      <family val="2"/>
    </font>
    <font>
      <b/>
      <sz val="11"/>
      <color theme="0"/>
      <name val="Franklin Gothic Book"/>
      <family val="2"/>
    </font>
    <font>
      <i/>
      <u/>
      <sz val="11"/>
      <name val="Franklin Gothic Book"/>
      <family val="2"/>
    </font>
    <font>
      <b/>
      <i/>
      <u/>
      <sz val="11"/>
      <name val="Franklin Gothic Book"/>
      <family val="2"/>
    </font>
    <font>
      <i/>
      <sz val="11"/>
      <color rgb="FF7F7F7F"/>
      <name val="Franklin Gothic Book"/>
      <family val="2"/>
    </font>
    <font>
      <b/>
      <i/>
      <u/>
      <sz val="18"/>
      <color theme="1"/>
      <name val="Franklin Gothic Book"/>
      <family val="2"/>
    </font>
    <font>
      <sz val="18"/>
      <color theme="1"/>
      <name val="Franklin Gothic Book"/>
      <family val="2"/>
    </font>
    <font>
      <b/>
      <i/>
      <u/>
      <sz val="11"/>
      <color theme="10"/>
      <name val="Franklin Gothic Book"/>
      <family val="2"/>
    </font>
    <font>
      <b/>
      <i/>
      <u/>
      <sz val="11"/>
      <color rgb="FF0076AF"/>
      <name val="Franklin Gothic Book"/>
      <family val="2"/>
    </font>
    <font>
      <i/>
      <u/>
      <sz val="11"/>
      <color rgb="FF00B0F0"/>
      <name val="Franklin Gothic Book"/>
      <family val="2"/>
    </font>
    <font>
      <i/>
      <u/>
      <sz val="11"/>
      <color rgb="FF0070C0"/>
      <name val="Franklin Gothic Book"/>
      <family val="2"/>
    </font>
    <font>
      <i/>
      <sz val="11"/>
      <color rgb="FF0070C0"/>
      <name val="Franklin Gothic Book"/>
      <family val="2"/>
    </font>
    <font>
      <b/>
      <i/>
      <u/>
      <sz val="14"/>
      <color rgb="FF000000"/>
      <name val="Franklin Gothic Book"/>
      <family val="2"/>
    </font>
    <font>
      <i/>
      <u/>
      <sz val="14"/>
      <color theme="1"/>
      <name val="Franklin Gothic Book"/>
      <family val="2"/>
    </font>
    <font>
      <b/>
      <i/>
      <u/>
      <sz val="14"/>
      <color theme="1"/>
      <name val="Franklin Gothic Book"/>
      <family val="2"/>
    </font>
    <font>
      <i/>
      <u/>
      <sz val="10.5"/>
      <color theme="10"/>
      <name val="Franklin Gothic Book"/>
      <family val="2"/>
    </font>
    <font>
      <b/>
      <sz val="12"/>
      <color theme="1"/>
      <name val="Franklin Gothic Book"/>
      <family val="2"/>
    </font>
    <font>
      <sz val="12"/>
      <name val="Franklin Gothic Book"/>
      <family val="2"/>
    </font>
    <font>
      <sz val="18"/>
      <name val="Franklin Gothic Book"/>
      <family val="2"/>
    </font>
    <font>
      <b/>
      <i/>
      <u/>
      <sz val="14"/>
      <name val="Franklin Gothic Book"/>
      <family val="2"/>
    </font>
    <font>
      <i/>
      <u/>
      <sz val="14"/>
      <name val="Franklin Gothic Book"/>
      <family val="2"/>
    </font>
    <font>
      <u/>
      <sz val="10.5"/>
      <name val="Calibri"/>
      <family val="2"/>
    </font>
    <font>
      <i/>
      <sz val="11"/>
      <color theme="1"/>
      <name val="Franklin Gothic Book"/>
      <family val="2"/>
    </font>
    <font>
      <sz val="11"/>
      <color theme="1"/>
      <name val="Franklin Gothic Book"/>
      <family val="2"/>
    </font>
    <font>
      <sz val="10.5"/>
      <name val="Calibri"/>
      <family val="2"/>
    </font>
  </fonts>
  <fills count="9">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0"/>
        <bgColor indexed="64"/>
      </patternFill>
    </fill>
    <fill>
      <patternFill patternType="solid">
        <fgColor theme="2"/>
        <bgColor indexed="64"/>
      </patternFill>
    </fill>
    <fill>
      <patternFill patternType="solid">
        <fgColor rgb="FFF6A70A"/>
        <bgColor indexed="64"/>
      </patternFill>
    </fill>
    <fill>
      <patternFill patternType="solid">
        <fgColor theme="2"/>
        <bgColor theme="4" tint="0.79998168889431442"/>
      </patternFill>
    </fill>
    <fill>
      <patternFill patternType="solid">
        <fgColor rgb="FF165B89"/>
        <bgColor theme="4"/>
      </patternFill>
    </fill>
  </fills>
  <borders count="45">
    <border>
      <left/>
      <right/>
      <top/>
      <bottom/>
      <diagonal/>
    </border>
    <border>
      <left/>
      <right/>
      <top style="thin">
        <color indexed="64"/>
      </top>
      <bottom/>
      <diagonal/>
    </border>
    <border>
      <left/>
      <right/>
      <top/>
      <bottom style="medium">
        <color indexed="64"/>
      </bottom>
      <diagonal/>
    </border>
    <border>
      <left style="medium">
        <color theme="0"/>
      </left>
      <right style="medium">
        <color theme="0"/>
      </right>
      <top style="medium">
        <color theme="0"/>
      </top>
      <bottom style="medium">
        <color theme="0"/>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style="thin">
        <color theme="0"/>
      </right>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right style="thin">
        <color theme="0"/>
      </right>
      <top style="thin">
        <color indexed="64"/>
      </top>
      <bottom/>
      <diagonal/>
    </border>
    <border>
      <left style="thin">
        <color theme="0"/>
      </left>
      <right/>
      <top style="thin">
        <color indexed="64"/>
      </top>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medium">
        <color indexed="64"/>
      </top>
      <bottom style="medium">
        <color indexed="64"/>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bottom style="thin">
        <color indexed="64"/>
      </bottom>
      <diagonal/>
    </border>
    <border>
      <left/>
      <right/>
      <top/>
      <bottom style="medium">
        <color theme="0"/>
      </bottom>
      <diagonal/>
    </border>
    <border>
      <left style="thin">
        <color theme="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thin">
        <color theme="0"/>
      </right>
      <top style="medium">
        <color indexed="64"/>
      </top>
      <bottom style="medium">
        <color indexed="64"/>
      </bottom>
      <diagonal/>
    </border>
    <border>
      <left/>
      <right/>
      <top style="thin">
        <color indexed="64"/>
      </top>
      <bottom style="thin">
        <color indexed="64"/>
      </bottom>
      <diagonal/>
    </border>
    <border>
      <left style="thin">
        <color theme="0"/>
      </left>
      <right/>
      <top/>
      <bottom style="thin">
        <color indexed="64"/>
      </bottom>
      <diagonal/>
    </border>
    <border>
      <left/>
      <right/>
      <top style="medium">
        <color rgb="FF1BC2EE"/>
      </top>
      <bottom/>
      <diagonal/>
    </border>
    <border>
      <left style="medium">
        <color theme="0"/>
      </left>
      <right/>
      <top/>
      <bottom/>
      <diagonal/>
    </border>
    <border>
      <left/>
      <right/>
      <top/>
      <bottom style="medium">
        <color rgb="FF1BC2EE"/>
      </bottom>
      <diagonal/>
    </border>
    <border>
      <left style="medium">
        <color theme="0"/>
      </left>
      <right/>
      <top/>
      <bottom style="medium">
        <color theme="0"/>
      </bottom>
      <diagonal/>
    </border>
    <border>
      <left/>
      <right/>
      <top style="medium">
        <color indexed="64"/>
      </top>
      <bottom style="medium">
        <color theme="0"/>
      </bottom>
      <diagonal/>
    </border>
    <border>
      <left/>
      <right/>
      <top style="medium">
        <color theme="0"/>
      </top>
      <bottom style="medium">
        <color rgb="FF1BC2EE"/>
      </bottom>
      <diagonal/>
    </border>
  </borders>
  <cellStyleXfs count="7">
    <xf numFmtId="0" fontId="0" fillId="0" borderId="0"/>
    <xf numFmtId="165" fontId="4" fillId="0" borderId="0" applyFont="0" applyFill="0" applyBorder="0" applyAlignment="0" applyProtection="0"/>
    <xf numFmtId="0" fontId="7" fillId="0" borderId="0" applyNumberFormat="0" applyFill="0" applyBorder="0" applyAlignment="0" applyProtection="0"/>
    <xf numFmtId="0" fontId="8" fillId="0" borderId="0"/>
    <xf numFmtId="0" fontId="9" fillId="0" borderId="0" applyNumberFormat="0" applyFill="0" applyBorder="0" applyAlignment="0" applyProtection="0"/>
    <xf numFmtId="0" fontId="11" fillId="0" borderId="0" applyNumberFormat="0" applyFill="0" applyBorder="0" applyAlignment="0" applyProtection="0"/>
    <xf numFmtId="9" fontId="4" fillId="0" borderId="0" applyFont="0" applyFill="0" applyBorder="0" applyAlignment="0" applyProtection="0"/>
  </cellStyleXfs>
  <cellXfs count="311">
    <xf numFmtId="0" fontId="0" fillId="0" borderId="0" xfId="0"/>
    <xf numFmtId="0" fontId="6" fillId="0" borderId="0" xfId="0" applyFont="1"/>
    <xf numFmtId="0" fontId="0" fillId="0" borderId="7" xfId="0" applyBorder="1"/>
    <xf numFmtId="0" fontId="0" fillId="0" borderId="8" xfId="0" applyBorder="1"/>
    <xf numFmtId="49" fontId="10" fillId="0" borderId="0" xfId="0" applyNumberFormat="1" applyFont="1" applyAlignment="1">
      <alignment horizontal="left"/>
    </xf>
    <xf numFmtId="49" fontId="0" fillId="0" borderId="0" xfId="0" applyNumberFormat="1"/>
    <xf numFmtId="0" fontId="12" fillId="0" borderId="0" xfId="0" quotePrefix="1" applyFont="1"/>
    <xf numFmtId="0" fontId="13" fillId="0" borderId="0" xfId="3" applyFont="1" applyAlignment="1">
      <alignment horizontal="left" vertical="center"/>
    </xf>
    <xf numFmtId="0" fontId="15" fillId="0" borderId="0" xfId="3" applyFont="1" applyAlignment="1">
      <alignment vertical="center"/>
    </xf>
    <xf numFmtId="0" fontId="18" fillId="0" borderId="0" xfId="3" applyFont="1" applyAlignment="1">
      <alignment horizontal="left" vertical="center"/>
    </xf>
    <xf numFmtId="0" fontId="14" fillId="0" borderId="0" xfId="3" applyFont="1" applyAlignment="1">
      <alignment vertical="center"/>
    </xf>
    <xf numFmtId="0" fontId="17" fillId="0" borderId="0" xfId="3" applyFont="1" applyAlignment="1">
      <alignment vertical="center"/>
    </xf>
    <xf numFmtId="0" fontId="22" fillId="0" borderId="0" xfId="0" applyFont="1"/>
    <xf numFmtId="0" fontId="19" fillId="0" borderId="0" xfId="3" applyFont="1" applyAlignment="1">
      <alignment horizontal="left" vertical="center"/>
    </xf>
    <xf numFmtId="0" fontId="17" fillId="0" borderId="4" xfId="3" applyFont="1" applyBorder="1" applyAlignment="1">
      <alignment vertical="center"/>
    </xf>
    <xf numFmtId="0" fontId="24" fillId="0" borderId="0" xfId="0" applyFont="1"/>
    <xf numFmtId="0" fontId="16" fillId="0" borderId="0" xfId="3" applyFont="1" applyAlignment="1">
      <alignment vertical="center"/>
    </xf>
    <xf numFmtId="0" fontId="33" fillId="0" borderId="0" xfId="3" applyFont="1" applyAlignment="1">
      <alignment horizontal="left" vertical="center"/>
    </xf>
    <xf numFmtId="0" fontId="3" fillId="0" borderId="0" xfId="0" applyFont="1"/>
    <xf numFmtId="0" fontId="33" fillId="0" borderId="0" xfId="3" applyFont="1" applyAlignment="1">
      <alignment horizontal="right" vertical="center"/>
    </xf>
    <xf numFmtId="0" fontId="33" fillId="4" borderId="0" xfId="3" applyFont="1" applyFill="1" applyAlignment="1">
      <alignment horizontal="left" vertical="center"/>
    </xf>
    <xf numFmtId="0" fontId="24" fillId="4" borderId="0" xfId="3" applyFont="1" applyFill="1" applyAlignment="1">
      <alignment vertical="center"/>
    </xf>
    <xf numFmtId="0" fontId="39" fillId="4" borderId="0" xfId="2" applyFont="1" applyFill="1" applyBorder="1" applyAlignment="1"/>
    <xf numFmtId="0" fontId="30" fillId="3" borderId="34" xfId="3" applyFont="1" applyFill="1" applyBorder="1" applyAlignment="1">
      <alignment horizontal="left" vertical="center"/>
    </xf>
    <xf numFmtId="0" fontId="30" fillId="0" borderId="34" xfId="3" applyFont="1" applyBorder="1" applyAlignment="1">
      <alignment horizontal="left" vertical="center"/>
    </xf>
    <xf numFmtId="0" fontId="40" fillId="4" borderId="0" xfId="3" applyFont="1" applyFill="1" applyAlignment="1">
      <alignment horizontal="left" vertical="center"/>
    </xf>
    <xf numFmtId="0" fontId="24" fillId="0" borderId="0" xfId="3" applyFont="1" applyAlignment="1">
      <alignment vertical="center"/>
    </xf>
    <xf numFmtId="0" fontId="39" fillId="0" borderId="0" xfId="4" applyFont="1" applyFill="1" applyBorder="1" applyAlignment="1"/>
    <xf numFmtId="0" fontId="43" fillId="0" borderId="0" xfId="3" applyFont="1" applyAlignment="1">
      <alignment vertical="center" wrapText="1"/>
    </xf>
    <xf numFmtId="0" fontId="35" fillId="0" borderId="39" xfId="3" applyFont="1" applyBorder="1" applyAlignment="1">
      <alignment horizontal="left" vertical="center"/>
    </xf>
    <xf numFmtId="0" fontId="43" fillId="0" borderId="39" xfId="3" applyFont="1" applyBorder="1" applyAlignment="1">
      <alignment horizontal="left" vertical="center"/>
    </xf>
    <xf numFmtId="0" fontId="34" fillId="0" borderId="39" xfId="3" applyFont="1" applyBorder="1" applyAlignment="1">
      <alignment vertical="center"/>
    </xf>
    <xf numFmtId="0" fontId="43" fillId="0" borderId="0" xfId="3" applyFont="1" applyAlignment="1">
      <alignment horizontal="left" vertical="center"/>
    </xf>
    <xf numFmtId="0" fontId="35" fillId="0" borderId="0" xfId="3" applyFont="1" applyAlignment="1">
      <alignment horizontal="left" vertical="center"/>
    </xf>
    <xf numFmtId="0" fontId="34" fillId="0" borderId="0" xfId="3" applyFont="1" applyAlignment="1">
      <alignment vertical="center"/>
    </xf>
    <xf numFmtId="0" fontId="47" fillId="0" borderId="0" xfId="3" applyFont="1" applyAlignment="1">
      <alignment vertical="center"/>
    </xf>
    <xf numFmtId="0" fontId="34" fillId="0" borderId="0" xfId="3" applyFont="1" applyAlignment="1">
      <alignment horizontal="left" vertical="center"/>
    </xf>
    <xf numFmtId="0" fontId="33" fillId="0" borderId="0" xfId="0" applyFont="1"/>
    <xf numFmtId="0" fontId="34" fillId="5" borderId="0" xfId="3" applyFont="1" applyFill="1" applyAlignment="1">
      <alignment horizontal="left" vertical="center"/>
    </xf>
    <xf numFmtId="0" fontId="24" fillId="5" borderId="0" xfId="3" applyFont="1" applyFill="1" applyAlignment="1">
      <alignment horizontal="left" vertical="center"/>
    </xf>
    <xf numFmtId="0" fontId="33" fillId="5" borderId="0" xfId="3" applyFont="1" applyFill="1" applyAlignment="1">
      <alignment horizontal="left" vertical="center"/>
    </xf>
    <xf numFmtId="0" fontId="33" fillId="5" borderId="0" xfId="3" applyFont="1" applyFill="1" applyAlignment="1">
      <alignment vertical="center"/>
    </xf>
    <xf numFmtId="0" fontId="36" fillId="5" borderId="0" xfId="3" applyFont="1" applyFill="1" applyAlignment="1">
      <alignment vertical="center"/>
    </xf>
    <xf numFmtId="0" fontId="34" fillId="5" borderId="0" xfId="3" applyFont="1" applyFill="1" applyAlignment="1">
      <alignment vertical="center"/>
    </xf>
    <xf numFmtId="0" fontId="37" fillId="5" borderId="0" xfId="3" applyFont="1" applyFill="1" applyAlignment="1">
      <alignment horizontal="left" vertical="center"/>
    </xf>
    <xf numFmtId="0" fontId="34" fillId="5" borderId="0" xfId="3" applyFont="1" applyFill="1" applyAlignment="1">
      <alignment horizontal="left" vertical="center" wrapText="1" indent="2"/>
    </xf>
    <xf numFmtId="0" fontId="29" fillId="5" borderId="0" xfId="3" applyFont="1" applyFill="1" applyAlignment="1">
      <alignment vertical="center"/>
    </xf>
    <xf numFmtId="0" fontId="34" fillId="5" borderId="0" xfId="3" applyFont="1" applyFill="1" applyAlignment="1">
      <alignment vertical="center" wrapText="1"/>
    </xf>
    <xf numFmtId="0" fontId="37" fillId="5" borderId="0" xfId="3" applyFont="1" applyFill="1" applyAlignment="1">
      <alignment vertical="center"/>
    </xf>
    <xf numFmtId="0" fontId="24" fillId="5" borderId="0" xfId="3" applyFont="1" applyFill="1" applyAlignment="1">
      <alignment vertical="center"/>
    </xf>
    <xf numFmtId="0" fontId="30" fillId="5" borderId="0" xfId="3" applyFont="1" applyFill="1" applyAlignment="1">
      <alignment vertical="center"/>
    </xf>
    <xf numFmtId="0" fontId="35" fillId="5" borderId="0" xfId="3" applyFont="1" applyFill="1" applyAlignment="1">
      <alignment vertical="center"/>
    </xf>
    <xf numFmtId="0" fontId="37" fillId="5" borderId="0" xfId="3" applyFont="1" applyFill="1" applyAlignment="1">
      <alignment horizontal="left" vertical="center" indent="2"/>
    </xf>
    <xf numFmtId="0" fontId="40" fillId="6" borderId="34" xfId="3" applyFont="1" applyFill="1" applyBorder="1" applyAlignment="1">
      <alignment horizontal="left" vertical="center"/>
    </xf>
    <xf numFmtId="0" fontId="39" fillId="5" borderId="0" xfId="4" applyFont="1" applyFill="1" applyBorder="1" applyAlignment="1"/>
    <xf numFmtId="0" fontId="41" fillId="5" borderId="23" xfId="3" applyFont="1" applyFill="1" applyBorder="1" applyAlignment="1">
      <alignment vertical="center" wrapText="1"/>
    </xf>
    <xf numFmtId="0" fontId="43" fillId="5" borderId="24" xfId="3" applyFont="1" applyFill="1" applyBorder="1" applyAlignment="1">
      <alignment vertical="center" wrapText="1"/>
    </xf>
    <xf numFmtId="0" fontId="44" fillId="5" borderId="25" xfId="3" applyFont="1" applyFill="1" applyBorder="1" applyAlignment="1">
      <alignment vertical="center" wrapText="1"/>
    </xf>
    <xf numFmtId="0" fontId="41" fillId="5" borderId="26" xfId="3" applyFont="1" applyFill="1" applyBorder="1" applyAlignment="1">
      <alignment vertical="center" wrapText="1"/>
    </xf>
    <xf numFmtId="0" fontId="43" fillId="5" borderId="1" xfId="3" applyFont="1" applyFill="1" applyBorder="1" applyAlignment="1">
      <alignment vertical="center" wrapText="1"/>
    </xf>
    <xf numFmtId="0" fontId="43" fillId="5" borderId="27" xfId="3" applyFont="1" applyFill="1" applyBorder="1" applyAlignment="1">
      <alignment vertical="center" wrapText="1"/>
    </xf>
    <xf numFmtId="0" fontId="43" fillId="5" borderId="30" xfId="3" applyFont="1" applyFill="1" applyBorder="1" applyAlignment="1">
      <alignment vertical="center" wrapText="1"/>
    </xf>
    <xf numFmtId="0" fontId="43" fillId="5" borderId="0" xfId="3" applyFont="1" applyFill="1" applyAlignment="1">
      <alignment vertical="center" wrapText="1"/>
    </xf>
    <xf numFmtId="0" fontId="43" fillId="5" borderId="31" xfId="3" applyFont="1" applyFill="1" applyBorder="1" applyAlignment="1">
      <alignment vertical="center" wrapText="1"/>
    </xf>
    <xf numFmtId="0" fontId="44" fillId="5" borderId="30" xfId="3" applyFont="1" applyFill="1" applyBorder="1" applyAlignment="1">
      <alignment vertical="center" wrapText="1"/>
    </xf>
    <xf numFmtId="0" fontId="44" fillId="5" borderId="28" xfId="3" applyFont="1" applyFill="1" applyBorder="1" applyAlignment="1">
      <alignment vertical="center" wrapText="1"/>
    </xf>
    <xf numFmtId="0" fontId="43" fillId="5" borderId="20" xfId="3" applyFont="1" applyFill="1" applyBorder="1" applyAlignment="1">
      <alignment vertical="center" wrapText="1"/>
    </xf>
    <xf numFmtId="0" fontId="43" fillId="5" borderId="29" xfId="3" applyFont="1" applyFill="1" applyBorder="1" applyAlignment="1">
      <alignment vertical="center" wrapText="1"/>
    </xf>
    <xf numFmtId="0" fontId="40" fillId="0" borderId="0" xfId="3" applyFont="1" applyAlignment="1">
      <alignment horizontal="left" vertical="center"/>
    </xf>
    <xf numFmtId="0" fontId="35" fillId="0" borderId="9" xfId="3" applyFont="1" applyBorder="1" applyAlignment="1" applyProtection="1">
      <alignment vertical="center"/>
      <protection locked="0"/>
    </xf>
    <xf numFmtId="0" fontId="33" fillId="0" borderId="2" xfId="3" applyFont="1" applyBorder="1" applyAlignment="1">
      <alignment horizontal="left" vertical="center"/>
    </xf>
    <xf numFmtId="0" fontId="34" fillId="0" borderId="2" xfId="3" applyFont="1" applyBorder="1" applyAlignment="1">
      <alignment horizontal="left" vertical="center"/>
    </xf>
    <xf numFmtId="0" fontId="34" fillId="0" borderId="4" xfId="3" applyFont="1" applyBorder="1" applyAlignment="1" applyProtection="1">
      <alignment horizontal="left" vertical="center" indent="2"/>
      <protection locked="0"/>
    </xf>
    <xf numFmtId="0" fontId="43" fillId="3" borderId="6" xfId="3" applyFont="1" applyFill="1" applyBorder="1" applyAlignment="1">
      <alignment horizontal="left" vertical="center"/>
    </xf>
    <xf numFmtId="0" fontId="24" fillId="0" borderId="4" xfId="3" applyFont="1" applyBorder="1" applyAlignment="1" applyProtection="1">
      <alignment horizontal="left" vertical="center" indent="2"/>
      <protection locked="0"/>
    </xf>
    <xf numFmtId="0" fontId="34" fillId="0" borderId="5" xfId="3" applyFont="1" applyBorder="1" applyAlignment="1">
      <alignment vertical="center"/>
    </xf>
    <xf numFmtId="0" fontId="43" fillId="0" borderId="2" xfId="3" applyFont="1" applyBorder="1" applyAlignment="1">
      <alignment horizontal="left" vertical="center"/>
    </xf>
    <xf numFmtId="0" fontId="34" fillId="0" borderId="10" xfId="3" applyFont="1" applyBorder="1" applyAlignment="1">
      <alignment vertical="center"/>
    </xf>
    <xf numFmtId="0" fontId="43" fillId="3" borderId="11" xfId="3" applyFont="1" applyFill="1" applyBorder="1" applyAlignment="1">
      <alignment horizontal="left" vertical="center"/>
    </xf>
    <xf numFmtId="0" fontId="34" fillId="0" borderId="9" xfId="3" applyFont="1" applyBorder="1" applyAlignment="1" applyProtection="1">
      <alignment horizontal="left" vertical="center" indent="2"/>
      <protection locked="0"/>
    </xf>
    <xf numFmtId="0" fontId="33" fillId="2" borderId="16" xfId="3" applyFont="1" applyFill="1" applyBorder="1" applyAlignment="1">
      <alignment horizontal="left" vertical="center"/>
    </xf>
    <xf numFmtId="0" fontId="34" fillId="0" borderId="4" xfId="3" applyFont="1" applyBorder="1" applyAlignment="1" applyProtection="1">
      <alignment horizontal="left" vertical="center" wrapText="1" indent="2"/>
      <protection locked="0"/>
    </xf>
    <xf numFmtId="0" fontId="34" fillId="0" borderId="12" xfId="3" applyFont="1" applyBorder="1" applyAlignment="1" applyProtection="1">
      <alignment horizontal="left" vertical="center" wrapText="1" indent="2"/>
      <protection locked="0"/>
    </xf>
    <xf numFmtId="0" fontId="43" fillId="0" borderId="1" xfId="3" applyFont="1" applyBorder="1" applyAlignment="1">
      <alignment horizontal="left" vertical="center"/>
    </xf>
    <xf numFmtId="0" fontId="43" fillId="3" borderId="0" xfId="3" applyFont="1" applyFill="1" applyAlignment="1">
      <alignment horizontal="left" vertical="center"/>
    </xf>
    <xf numFmtId="0" fontId="43" fillId="0" borderId="12" xfId="3" applyFont="1" applyBorder="1" applyAlignment="1">
      <alignment horizontal="left" vertical="center"/>
    </xf>
    <xf numFmtId="0" fontId="43" fillId="3" borderId="13" xfId="3" applyFont="1" applyFill="1" applyBorder="1" applyAlignment="1">
      <alignment horizontal="left" vertical="center"/>
    </xf>
    <xf numFmtId="0" fontId="43" fillId="0" borderId="11" xfId="3" applyFont="1" applyBorder="1" applyAlignment="1">
      <alignment horizontal="left" vertical="center"/>
    </xf>
    <xf numFmtId="0" fontId="47" fillId="3" borderId="2" xfId="3" applyFont="1" applyFill="1" applyBorder="1" applyAlignment="1">
      <alignment vertical="center"/>
    </xf>
    <xf numFmtId="0" fontId="33" fillId="0" borderId="22" xfId="3" applyFont="1" applyBorder="1" applyAlignment="1">
      <alignment horizontal="left" vertical="center"/>
    </xf>
    <xf numFmtId="0" fontId="33" fillId="0" borderId="16" xfId="3" applyFont="1" applyBorder="1" applyAlignment="1">
      <alignment horizontal="left" vertical="center"/>
    </xf>
    <xf numFmtId="0" fontId="34" fillId="0" borderId="0" xfId="3" applyFont="1" applyAlignment="1">
      <alignment horizontal="left" vertical="center" indent="1"/>
    </xf>
    <xf numFmtId="0" fontId="47" fillId="3" borderId="35" xfId="3" applyFont="1" applyFill="1" applyBorder="1" applyAlignment="1">
      <alignment vertical="center"/>
    </xf>
    <xf numFmtId="0" fontId="34" fillId="0" borderId="2" xfId="3" applyFont="1" applyBorder="1" applyAlignment="1">
      <alignment horizontal="left" vertical="center" indent="1"/>
    </xf>
    <xf numFmtId="0" fontId="47" fillId="3" borderId="0" xfId="3" applyFont="1" applyFill="1" applyAlignment="1">
      <alignment vertical="center"/>
    </xf>
    <xf numFmtId="0" fontId="34" fillId="0" borderId="4" xfId="3" applyFont="1" applyBorder="1" applyAlignment="1" applyProtection="1">
      <alignment horizontal="left" vertical="center" indent="4"/>
      <protection locked="0"/>
    </xf>
    <xf numFmtId="0" fontId="34" fillId="0" borderId="4" xfId="3" applyFont="1" applyBorder="1" applyAlignment="1" applyProtection="1">
      <alignment horizontal="left" vertical="center" indent="6"/>
      <protection locked="0"/>
    </xf>
    <xf numFmtId="0" fontId="43" fillId="0" borderId="38" xfId="3" applyFont="1" applyBorder="1" applyAlignment="1">
      <alignment horizontal="left" vertical="center"/>
    </xf>
    <xf numFmtId="0" fontId="43" fillId="3" borderId="20" xfId="3" applyFont="1" applyFill="1" applyBorder="1" applyAlignment="1">
      <alignment horizontal="left" vertical="center"/>
    </xf>
    <xf numFmtId="0" fontId="48" fillId="0" borderId="1" xfId="2" applyFont="1" applyFill="1" applyBorder="1" applyAlignment="1" applyProtection="1">
      <alignment horizontal="left" vertical="center" indent="2"/>
      <protection locked="0"/>
    </xf>
    <xf numFmtId="0" fontId="34" fillId="0" borderId="0" xfId="3" applyFont="1" applyAlignment="1" applyProtection="1">
      <alignment horizontal="left" vertical="center" indent="4"/>
      <protection locked="0"/>
    </xf>
    <xf numFmtId="10" fontId="34" fillId="0" borderId="5" xfId="3" applyNumberFormat="1" applyFont="1" applyBorder="1" applyAlignment="1">
      <alignment horizontal="left" vertical="center"/>
    </xf>
    <xf numFmtId="0" fontId="43" fillId="0" borderId="6" xfId="3" applyFont="1" applyBorder="1" applyAlignment="1">
      <alignment horizontal="left" vertical="center"/>
    </xf>
    <xf numFmtId="0" fontId="35" fillId="0" borderId="22" xfId="3" applyFont="1" applyBorder="1" applyAlignment="1" applyProtection="1">
      <alignment vertical="center"/>
      <protection locked="0"/>
    </xf>
    <xf numFmtId="0" fontId="41" fillId="0" borderId="16" xfId="3" applyFont="1" applyBorder="1" applyAlignment="1">
      <alignment horizontal="left" vertical="center"/>
    </xf>
    <xf numFmtId="0" fontId="49" fillId="0" borderId="16" xfId="3" applyFont="1" applyBorder="1" applyAlignment="1">
      <alignment vertical="center"/>
    </xf>
    <xf numFmtId="0" fontId="34" fillId="0" borderId="9" xfId="3" applyFont="1" applyBorder="1" applyAlignment="1" applyProtection="1">
      <alignment vertical="center"/>
      <protection locked="0"/>
    </xf>
    <xf numFmtId="0" fontId="34" fillId="6" borderId="5" xfId="3" applyFont="1" applyFill="1" applyBorder="1" applyAlignment="1">
      <alignment vertical="center"/>
    </xf>
    <xf numFmtId="167" fontId="34" fillId="6" borderId="5" xfId="3" applyNumberFormat="1" applyFont="1" applyFill="1" applyBorder="1" applyAlignment="1">
      <alignment vertical="center"/>
    </xf>
    <xf numFmtId="0" fontId="34" fillId="6" borderId="0" xfId="3" applyFont="1" applyFill="1" applyAlignment="1">
      <alignment vertical="center"/>
    </xf>
    <xf numFmtId="167" fontId="34" fillId="6" borderId="0" xfId="3" applyNumberFormat="1" applyFont="1" applyFill="1" applyAlignment="1">
      <alignment vertical="center"/>
    </xf>
    <xf numFmtId="0" fontId="55" fillId="6" borderId="20" xfId="3" applyFont="1" applyFill="1" applyBorder="1" applyAlignment="1">
      <alignment vertical="center"/>
    </xf>
    <xf numFmtId="0" fontId="39" fillId="6" borderId="2" xfId="4" applyFont="1" applyFill="1" applyBorder="1" applyAlignment="1">
      <alignment vertical="center"/>
    </xf>
    <xf numFmtId="0" fontId="34" fillId="6" borderId="35" xfId="3" applyFont="1" applyFill="1" applyBorder="1" applyAlignment="1">
      <alignment vertical="center" wrapText="1"/>
    </xf>
    <xf numFmtId="0" fontId="53" fillId="6" borderId="20" xfId="4" applyFont="1" applyFill="1" applyBorder="1" applyAlignment="1">
      <alignment vertical="center" wrapText="1"/>
    </xf>
    <xf numFmtId="0" fontId="34" fillId="6" borderId="1" xfId="3" applyFont="1" applyFill="1" applyBorder="1" applyAlignment="1">
      <alignment vertical="center"/>
    </xf>
    <xf numFmtId="0" fontId="16" fillId="5" borderId="0" xfId="3" applyFont="1" applyFill="1" applyAlignment="1">
      <alignment vertical="center"/>
    </xf>
    <xf numFmtId="0" fontId="35" fillId="0" borderId="2" xfId="3" applyFont="1" applyBorder="1" applyAlignment="1" applyProtection="1">
      <alignment vertical="center"/>
      <protection locked="0"/>
    </xf>
    <xf numFmtId="0" fontId="41" fillId="0" borderId="2" xfId="3" applyFont="1" applyBorder="1" applyAlignment="1">
      <alignment horizontal="left" vertical="center"/>
    </xf>
    <xf numFmtId="10" fontId="49" fillId="0" borderId="2" xfId="3" applyNumberFormat="1" applyFont="1" applyBorder="1" applyAlignment="1">
      <alignment vertical="center"/>
    </xf>
    <xf numFmtId="0" fontId="34" fillId="0" borderId="9" xfId="3" applyFont="1" applyBorder="1" applyAlignment="1" applyProtection="1">
      <alignment horizontal="left" vertical="center" indent="4"/>
      <protection locked="0"/>
    </xf>
    <xf numFmtId="0" fontId="34" fillId="6" borderId="2" xfId="3" applyFont="1" applyFill="1" applyBorder="1" applyAlignment="1">
      <alignment vertical="center"/>
    </xf>
    <xf numFmtId="0" fontId="43" fillId="3" borderId="2" xfId="3" applyFont="1" applyFill="1" applyBorder="1" applyAlignment="1">
      <alignment horizontal="left" vertical="center"/>
    </xf>
    <xf numFmtId="0" fontId="53" fillId="0" borderId="0" xfId="2" applyFont="1" applyFill="1"/>
    <xf numFmtId="0" fontId="28" fillId="0" borderId="23" xfId="2" applyFont="1" applyFill="1" applyBorder="1" applyAlignment="1">
      <alignment horizontal="left" vertical="center" wrapText="1"/>
    </xf>
    <xf numFmtId="0" fontId="33" fillId="3" borderId="23" xfId="3" applyFont="1" applyFill="1" applyBorder="1" applyAlignment="1">
      <alignment horizontal="left" vertical="center"/>
    </xf>
    <xf numFmtId="0" fontId="34" fillId="0" borderId="24" xfId="3" applyFont="1" applyBorder="1" applyAlignment="1">
      <alignment horizontal="left" vertical="center" indent="1"/>
    </xf>
    <xf numFmtId="0" fontId="33" fillId="3" borderId="24" xfId="3" applyFont="1" applyFill="1" applyBorder="1" applyAlignment="1">
      <alignment horizontal="left" vertical="center"/>
    </xf>
    <xf numFmtId="0" fontId="34" fillId="0" borderId="24" xfId="3" applyFont="1" applyBorder="1" applyAlignment="1">
      <alignment horizontal="left" vertical="center" indent="3"/>
    </xf>
    <xf numFmtId="0" fontId="34" fillId="0" borderId="25" xfId="3" applyFont="1" applyBorder="1" applyAlignment="1">
      <alignment horizontal="left" vertical="center" indent="3"/>
    </xf>
    <xf numFmtId="0" fontId="33" fillId="3" borderId="25" xfId="3" applyFont="1" applyFill="1" applyBorder="1" applyAlignment="1">
      <alignment horizontal="left" vertical="center"/>
    </xf>
    <xf numFmtId="0" fontId="33" fillId="0" borderId="31" xfId="3" applyFont="1" applyBorder="1" applyAlignment="1">
      <alignment horizontal="left" vertical="center"/>
    </xf>
    <xf numFmtId="0" fontId="34" fillId="0" borderId="0" xfId="3" applyFont="1" applyAlignment="1">
      <alignment horizontal="left" vertical="center" indent="5"/>
    </xf>
    <xf numFmtId="0" fontId="33" fillId="0" borderId="24" xfId="3" applyFont="1" applyBorder="1" applyAlignment="1">
      <alignment horizontal="left" vertical="center"/>
    </xf>
    <xf numFmtId="0" fontId="34" fillId="0" borderId="30" xfId="3" applyFont="1" applyBorder="1" applyAlignment="1">
      <alignment horizontal="left" vertical="center" indent="5"/>
    </xf>
    <xf numFmtId="0" fontId="34" fillId="0" borderId="30" xfId="3" applyFont="1" applyBorder="1" applyAlignment="1">
      <alignment horizontal="left" vertical="center" indent="1"/>
    </xf>
    <xf numFmtId="0" fontId="34" fillId="0" borderId="37" xfId="3" applyFont="1" applyBorder="1" applyAlignment="1">
      <alignment horizontal="left" vertical="center"/>
    </xf>
    <xf numFmtId="0" fontId="33" fillId="0" borderId="37" xfId="3" applyFont="1" applyBorder="1" applyAlignment="1">
      <alignment horizontal="left" vertical="center"/>
    </xf>
    <xf numFmtId="0" fontId="37" fillId="0" borderId="23" xfId="3" applyFont="1" applyBorder="1" applyAlignment="1">
      <alignment vertical="center"/>
    </xf>
    <xf numFmtId="0" fontId="34" fillId="0" borderId="25" xfId="3" applyFont="1" applyBorder="1" applyAlignment="1">
      <alignment horizontal="left" vertical="center" indent="1"/>
    </xf>
    <xf numFmtId="0" fontId="34" fillId="0" borderId="24" xfId="3" applyFont="1" applyBorder="1" applyAlignment="1">
      <alignment horizontal="left" vertical="center" wrapText="1" indent="1"/>
    </xf>
    <xf numFmtId="0" fontId="34" fillId="0" borderId="24" xfId="3" applyFont="1" applyBorder="1" applyAlignment="1">
      <alignment horizontal="left" vertical="center" wrapText="1" indent="3"/>
    </xf>
    <xf numFmtId="0" fontId="34" fillId="0" borderId="25" xfId="3" applyFont="1" applyBorder="1" applyAlignment="1">
      <alignment horizontal="left" vertical="center" wrapText="1" indent="3"/>
    </xf>
    <xf numFmtId="0" fontId="34" fillId="0" borderId="25" xfId="3" applyFont="1" applyBorder="1" applyAlignment="1">
      <alignment horizontal="left" vertical="center" wrapText="1" indent="1"/>
    </xf>
    <xf numFmtId="0" fontId="36" fillId="0" borderId="24" xfId="2" applyFont="1" applyFill="1" applyBorder="1" applyAlignment="1">
      <alignment horizontal="left" vertical="center" wrapText="1" indent="1"/>
    </xf>
    <xf numFmtId="0" fontId="36" fillId="0" borderId="25" xfId="2" applyFont="1" applyFill="1" applyBorder="1" applyAlignment="1">
      <alignment horizontal="left" vertical="center" wrapText="1" indent="1"/>
    </xf>
    <xf numFmtId="0" fontId="36" fillId="0" borderId="24" xfId="2" applyFont="1" applyFill="1" applyBorder="1" applyAlignment="1">
      <alignment horizontal="left" vertical="center" wrapText="1" indent="3"/>
    </xf>
    <xf numFmtId="0" fontId="36" fillId="0" borderId="25" xfId="2" applyFont="1" applyFill="1" applyBorder="1" applyAlignment="1">
      <alignment horizontal="left" vertical="center" wrapText="1" indent="3"/>
    </xf>
    <xf numFmtId="0" fontId="33" fillId="0" borderId="20" xfId="3" applyFont="1" applyBorder="1" applyAlignment="1">
      <alignment horizontal="left" vertical="center"/>
    </xf>
    <xf numFmtId="0" fontId="36" fillId="0" borderId="24" xfId="2" applyFont="1" applyFill="1" applyBorder="1" applyAlignment="1">
      <alignment horizontal="left" vertical="center" wrapText="1"/>
    </xf>
    <xf numFmtId="0" fontId="24" fillId="0" borderId="2" xfId="3" applyFont="1" applyBorder="1" applyAlignment="1">
      <alignment vertical="center"/>
    </xf>
    <xf numFmtId="0" fontId="34" fillId="6" borderId="24" xfId="3" applyFont="1" applyFill="1" applyBorder="1" applyAlignment="1">
      <alignment horizontal="left" vertical="center" wrapText="1" indent="3"/>
    </xf>
    <xf numFmtId="0" fontId="56" fillId="0" borderId="0" xfId="3" applyFont="1" applyAlignment="1">
      <alignment horizontal="left" vertical="center"/>
    </xf>
    <xf numFmtId="0" fontId="57" fillId="0" borderId="0" xfId="3" applyFont="1" applyAlignment="1">
      <alignment vertical="center"/>
    </xf>
    <xf numFmtId="0" fontId="43" fillId="0" borderId="0" xfId="3" applyFont="1" applyAlignment="1">
      <alignment vertical="center"/>
    </xf>
    <xf numFmtId="165" fontId="43" fillId="0" borderId="0" xfId="1" applyFont="1" applyFill="1" applyAlignment="1">
      <alignment horizontal="left" vertical="center"/>
    </xf>
    <xf numFmtId="169" fontId="43" fillId="0" borderId="0" xfId="1" applyNumberFormat="1" applyFont="1" applyFill="1" applyAlignment="1">
      <alignment horizontal="left" vertical="center"/>
    </xf>
    <xf numFmtId="0" fontId="43" fillId="7" borderId="28" xfId="3" applyFont="1" applyFill="1" applyBorder="1" applyAlignment="1">
      <alignment vertical="center"/>
    </xf>
    <xf numFmtId="0" fontId="43" fillId="5" borderId="20" xfId="3" applyFont="1" applyFill="1" applyBorder="1" applyAlignment="1">
      <alignment vertical="center"/>
    </xf>
    <xf numFmtId="0" fontId="43" fillId="7" borderId="29" xfId="3" applyFont="1" applyFill="1" applyBorder="1" applyAlignment="1">
      <alignment vertical="center"/>
    </xf>
    <xf numFmtId="0" fontId="26" fillId="5" borderId="0" xfId="0" applyFont="1" applyFill="1" applyAlignment="1">
      <alignment vertical="center"/>
    </xf>
    <xf numFmtId="169" fontId="33" fillId="0" borderId="0" xfId="1" applyNumberFormat="1" applyFont="1"/>
    <xf numFmtId="165" fontId="33" fillId="0" borderId="0" xfId="1" applyFont="1"/>
    <xf numFmtId="0" fontId="56" fillId="0" borderId="32" xfId="0" applyFont="1" applyBorder="1"/>
    <xf numFmtId="0" fontId="56" fillId="0" borderId="16" xfId="0" applyFont="1" applyBorder="1"/>
    <xf numFmtId="165" fontId="56" fillId="0" borderId="33" xfId="1" applyFont="1" applyBorder="1"/>
    <xf numFmtId="0" fontId="60" fillId="0" borderId="0" xfId="5" applyFont="1"/>
    <xf numFmtId="165" fontId="33" fillId="0" borderId="0" xfId="1" applyFont="1" applyAlignment="1">
      <alignment horizontal="right"/>
    </xf>
    <xf numFmtId="165" fontId="33" fillId="0" borderId="0" xfId="0" applyNumberFormat="1" applyFont="1"/>
    <xf numFmtId="0" fontId="43" fillId="5" borderId="0" xfId="3" applyFont="1" applyFill="1" applyAlignment="1">
      <alignment horizontal="left" vertical="center" indent="1"/>
    </xf>
    <xf numFmtId="0" fontId="43" fillId="5" borderId="0" xfId="3" applyFont="1" applyFill="1" applyAlignment="1">
      <alignment horizontal="left" vertical="center"/>
    </xf>
    <xf numFmtId="165" fontId="43" fillId="5" borderId="0" xfId="1" applyFont="1" applyFill="1" applyBorder="1" applyAlignment="1">
      <alignment horizontal="left" vertical="center"/>
    </xf>
    <xf numFmtId="0" fontId="44" fillId="0" borderId="0" xfId="3" applyFont="1" applyAlignment="1">
      <alignment horizontal="left" vertical="center"/>
    </xf>
    <xf numFmtId="0" fontId="56" fillId="5" borderId="0" xfId="0" applyFont="1" applyFill="1" applyAlignment="1">
      <alignment vertical="center"/>
    </xf>
    <xf numFmtId="0" fontId="62" fillId="0" borderId="0" xfId="3" applyFont="1" applyAlignment="1">
      <alignment horizontal="left" vertical="center"/>
    </xf>
    <xf numFmtId="0" fontId="62" fillId="0" borderId="0" xfId="3" applyFont="1" applyAlignment="1">
      <alignment vertical="center"/>
    </xf>
    <xf numFmtId="0" fontId="62" fillId="0" borderId="0" xfId="3" quotePrefix="1" applyFont="1" applyAlignment="1">
      <alignment horizontal="left" vertical="center"/>
    </xf>
    <xf numFmtId="0" fontId="5" fillId="0" borderId="14" xfId="0" applyFont="1" applyBorder="1"/>
    <xf numFmtId="0" fontId="5" fillId="0" borderId="15" xfId="0" applyFont="1" applyBorder="1"/>
    <xf numFmtId="0" fontId="2" fillId="0" borderId="0" xfId="3" applyFont="1" applyAlignment="1">
      <alignment horizontal="left" vertical="center"/>
    </xf>
    <xf numFmtId="0" fontId="36" fillId="0" borderId="25" xfId="2" applyFont="1" applyFill="1" applyBorder="1" applyAlignment="1">
      <alignment horizontal="left" vertical="center" wrapText="1" indent="2"/>
    </xf>
    <xf numFmtId="0" fontId="36" fillId="0" borderId="23" xfId="2" applyFont="1" applyFill="1" applyBorder="1" applyAlignment="1">
      <alignment horizontal="left" vertical="center" wrapText="1" indent="2"/>
    </xf>
    <xf numFmtId="0" fontId="33" fillId="0" borderId="1" xfId="3" applyFont="1" applyBorder="1" applyAlignment="1">
      <alignment horizontal="left" vertical="center"/>
    </xf>
    <xf numFmtId="0" fontId="34" fillId="6" borderId="25" xfId="3" applyFont="1" applyFill="1" applyBorder="1" applyAlignment="1">
      <alignment horizontal="left" vertical="center" wrapText="1" indent="3"/>
    </xf>
    <xf numFmtId="0" fontId="28" fillId="0" borderId="9" xfId="2" applyFont="1" applyFill="1" applyBorder="1" applyAlignment="1" applyProtection="1">
      <alignment horizontal="left" vertical="center" wrapText="1"/>
      <protection locked="0"/>
    </xf>
    <xf numFmtId="0" fontId="34" fillId="0" borderId="2" xfId="3" applyFont="1" applyBorder="1" applyAlignment="1">
      <alignment vertical="center"/>
    </xf>
    <xf numFmtId="0" fontId="34" fillId="0" borderId="2" xfId="3" applyFont="1" applyBorder="1" applyAlignment="1" applyProtection="1">
      <alignment horizontal="left" vertical="center" indent="4"/>
      <protection locked="0"/>
    </xf>
    <xf numFmtId="0" fontId="28" fillId="0" borderId="36" xfId="2" applyFont="1" applyFill="1" applyBorder="1" applyAlignment="1" applyProtection="1">
      <alignment vertical="center"/>
      <protection locked="0"/>
    </xf>
    <xf numFmtId="0" fontId="16" fillId="0" borderId="0" xfId="3" applyFont="1" applyAlignment="1" applyProtection="1">
      <alignment vertical="center"/>
      <protection locked="0"/>
    </xf>
    <xf numFmtId="0" fontId="68" fillId="0" borderId="2" xfId="3" applyFont="1" applyBorder="1" applyAlignment="1" applyProtection="1">
      <alignment horizontal="left" vertical="center"/>
      <protection locked="0"/>
    </xf>
    <xf numFmtId="0" fontId="69" fillId="0" borderId="2" xfId="3" applyFont="1" applyBorder="1" applyAlignment="1">
      <alignment horizontal="left" vertical="center"/>
    </xf>
    <xf numFmtId="0" fontId="68" fillId="0" borderId="2" xfId="3" applyFont="1" applyBorder="1" applyAlignment="1">
      <alignment horizontal="left" vertical="center"/>
    </xf>
    <xf numFmtId="0" fontId="70" fillId="0" borderId="2" xfId="3" applyFont="1" applyBorder="1" applyAlignment="1">
      <alignment horizontal="left" vertical="center"/>
    </xf>
    <xf numFmtId="0" fontId="69" fillId="0" borderId="0" xfId="3" applyFont="1" applyAlignment="1">
      <alignment horizontal="left" vertical="center"/>
    </xf>
    <xf numFmtId="0" fontId="68" fillId="0" borderId="0" xfId="3" applyFont="1" applyAlignment="1">
      <alignment horizontal="left" vertical="center"/>
    </xf>
    <xf numFmtId="0" fontId="70" fillId="0" borderId="0" xfId="3" applyFont="1" applyAlignment="1">
      <alignment horizontal="left" vertical="center"/>
    </xf>
    <xf numFmtId="0" fontId="34" fillId="0" borderId="0" xfId="3" applyFont="1" applyAlignment="1">
      <alignment horizontal="left" vertical="center" wrapText="1" indent="3"/>
    </xf>
    <xf numFmtId="165" fontId="33" fillId="0" borderId="0" xfId="1" applyFont="1" applyFill="1" applyAlignment="1">
      <alignment horizontal="left" vertical="center"/>
    </xf>
    <xf numFmtId="0" fontId="1" fillId="0" borderId="0" xfId="3" applyFont="1" applyAlignment="1">
      <alignment horizontal="left" vertical="center"/>
    </xf>
    <xf numFmtId="0" fontId="71" fillId="0" borderId="24" xfId="2" applyFont="1" applyFill="1" applyBorder="1" applyAlignment="1">
      <alignment horizontal="left" vertical="center" wrapText="1"/>
    </xf>
    <xf numFmtId="0" fontId="30" fillId="3" borderId="34" xfId="3" applyFont="1" applyFill="1" applyBorder="1" applyAlignment="1">
      <alignment horizontal="left" vertical="center" wrapText="1"/>
    </xf>
    <xf numFmtId="0" fontId="24" fillId="0" borderId="41" xfId="3" applyFont="1" applyBorder="1" applyAlignment="1">
      <alignment vertical="center"/>
    </xf>
    <xf numFmtId="0" fontId="72" fillId="0" borderId="32" xfId="0" applyFont="1" applyBorder="1"/>
    <xf numFmtId="164" fontId="33" fillId="0" borderId="0" xfId="0" applyNumberFormat="1" applyFont="1"/>
    <xf numFmtId="0" fontId="56" fillId="0" borderId="0" xfId="0" applyFont="1"/>
    <xf numFmtId="165" fontId="56" fillId="0" borderId="0" xfId="1" applyFont="1" applyBorder="1"/>
    <xf numFmtId="169" fontId="22" fillId="0" borderId="0" xfId="0" applyNumberFormat="1" applyFont="1"/>
    <xf numFmtId="164" fontId="22" fillId="0" borderId="0" xfId="0" applyNumberFormat="1" applyFont="1"/>
    <xf numFmtId="0" fontId="0" fillId="0" borderId="0" xfId="0" applyAlignment="1">
      <alignment horizontal="left"/>
    </xf>
    <xf numFmtId="0" fontId="53" fillId="6" borderId="2" xfId="4" applyFont="1" applyFill="1" applyBorder="1" applyAlignment="1">
      <alignment vertical="center"/>
    </xf>
    <xf numFmtId="0" fontId="43" fillId="3" borderId="1" xfId="3" applyFont="1" applyFill="1" applyBorder="1" applyAlignment="1">
      <alignment horizontal="left" vertical="center"/>
    </xf>
    <xf numFmtId="166" fontId="34" fillId="6" borderId="0" xfId="1" applyNumberFormat="1" applyFont="1" applyFill="1" applyBorder="1" applyAlignment="1">
      <alignment vertical="center"/>
    </xf>
    <xf numFmtId="0" fontId="7" fillId="6" borderId="5" xfId="2" applyFill="1" applyBorder="1" applyAlignment="1">
      <alignment vertical="center" wrapText="1"/>
    </xf>
    <xf numFmtId="169" fontId="33" fillId="3" borderId="24" xfId="3" applyNumberFormat="1" applyFont="1" applyFill="1" applyBorder="1" applyAlignment="1">
      <alignment horizontal="left" vertical="center"/>
    </xf>
    <xf numFmtId="0" fontId="1" fillId="3" borderId="24" xfId="3" applyFont="1" applyFill="1" applyBorder="1" applyAlignment="1">
      <alignment horizontal="left" vertical="center"/>
    </xf>
    <xf numFmtId="0" fontId="73" fillId="0" borderId="0" xfId="3" applyFont="1" applyAlignment="1">
      <alignment horizontal="left" vertical="center"/>
    </xf>
    <xf numFmtId="0" fontId="37" fillId="0" borderId="0" xfId="3" applyFont="1" applyAlignment="1">
      <alignment horizontal="left" vertical="center"/>
    </xf>
    <xf numFmtId="0" fontId="58" fillId="0" borderId="0" xfId="2" applyFont="1" applyFill="1"/>
    <xf numFmtId="0" fontId="37" fillId="4" borderId="0" xfId="3" applyFont="1" applyFill="1" applyAlignment="1">
      <alignment horizontal="left" vertical="center"/>
    </xf>
    <xf numFmtId="0" fontId="74" fillId="0" borderId="0" xfId="3" applyFont="1" applyAlignment="1">
      <alignment vertical="center"/>
    </xf>
    <xf numFmtId="0" fontId="74" fillId="0" borderId="0" xfId="3" applyFont="1" applyAlignment="1">
      <alignment horizontal="left" vertical="center"/>
    </xf>
    <xf numFmtId="0" fontId="36" fillId="0" borderId="0" xfId="3" applyFont="1" applyAlignment="1">
      <alignment vertical="center"/>
    </xf>
    <xf numFmtId="0" fontId="75" fillId="0" borderId="0" xfId="3" applyFont="1" applyAlignment="1">
      <alignment horizontal="left" vertical="center"/>
    </xf>
    <xf numFmtId="0" fontId="76" fillId="0" borderId="0" xfId="3" applyFont="1" applyAlignment="1">
      <alignment horizontal="left" vertical="center"/>
    </xf>
    <xf numFmtId="0" fontId="36" fillId="0" borderId="23" xfId="3" applyFont="1" applyBorder="1" applyAlignment="1">
      <alignment vertical="center" wrapText="1"/>
    </xf>
    <xf numFmtId="0" fontId="36" fillId="0" borderId="24" xfId="3" applyFont="1" applyBorder="1" applyAlignment="1">
      <alignment vertical="center" wrapText="1"/>
    </xf>
    <xf numFmtId="0" fontId="36" fillId="6" borderId="24" xfId="3" applyFont="1" applyFill="1" applyBorder="1" applyAlignment="1">
      <alignment vertical="center" wrapText="1"/>
    </xf>
    <xf numFmtId="0" fontId="77" fillId="6" borderId="24" xfId="2" applyFont="1" applyFill="1" applyBorder="1" applyAlignment="1">
      <alignment vertical="center" wrapText="1"/>
    </xf>
    <xf numFmtId="0" fontId="36" fillId="6" borderId="25" xfId="3" applyFont="1" applyFill="1" applyBorder="1" applyAlignment="1">
      <alignment vertical="center" wrapText="1"/>
    </xf>
    <xf numFmtId="0" fontId="36" fillId="6" borderId="25" xfId="4" applyFont="1" applyFill="1" applyBorder="1" applyAlignment="1">
      <alignment vertical="center"/>
    </xf>
    <xf numFmtId="0" fontId="37" fillId="0" borderId="24" xfId="3" applyFont="1" applyBorder="1" applyAlignment="1">
      <alignment vertical="center"/>
    </xf>
    <xf numFmtId="165" fontId="36" fillId="6" borderId="24" xfId="1" applyFont="1" applyFill="1" applyBorder="1" applyAlignment="1">
      <alignment vertical="center" wrapText="1"/>
    </xf>
    <xf numFmtId="169" fontId="36" fillId="6" borderId="24" xfId="1" applyNumberFormat="1" applyFont="1" applyFill="1" applyBorder="1" applyAlignment="1">
      <alignment vertical="center" wrapText="1"/>
    </xf>
    <xf numFmtId="168" fontId="36" fillId="0" borderId="25" xfId="6" applyNumberFormat="1" applyFont="1" applyFill="1" applyBorder="1" applyAlignment="1">
      <alignment vertical="center" wrapText="1"/>
    </xf>
    <xf numFmtId="0" fontId="36" fillId="0" borderId="25" xfId="3" applyFont="1" applyBorder="1" applyAlignment="1">
      <alignment vertical="center" wrapText="1"/>
    </xf>
    <xf numFmtId="0" fontId="37" fillId="0" borderId="1" xfId="3" applyFont="1" applyBorder="1" applyAlignment="1">
      <alignment horizontal="left" vertical="center"/>
    </xf>
    <xf numFmtId="0" fontId="37" fillId="0" borderId="20" xfId="3" applyFont="1" applyBorder="1" applyAlignment="1">
      <alignment horizontal="left" vertical="center"/>
    </xf>
    <xf numFmtId="0" fontId="37" fillId="0" borderId="0" xfId="3" applyFont="1" applyAlignment="1">
      <alignment vertical="center"/>
    </xf>
    <xf numFmtId="2" fontId="36" fillId="0" borderId="25" xfId="3" applyNumberFormat="1" applyFont="1" applyBorder="1" applyAlignment="1">
      <alignment vertical="center"/>
    </xf>
    <xf numFmtId="3" fontId="36" fillId="6" borderId="24" xfId="3" applyNumberFormat="1" applyFont="1" applyFill="1" applyBorder="1" applyAlignment="1">
      <alignment vertical="center" wrapText="1"/>
    </xf>
    <xf numFmtId="0" fontId="37" fillId="0" borderId="31" xfId="3" applyFont="1" applyBorder="1" applyAlignment="1">
      <alignment horizontal="left" vertical="center"/>
    </xf>
    <xf numFmtId="0" fontId="36" fillId="4" borderId="23" xfId="3" applyFont="1" applyFill="1" applyBorder="1" applyAlignment="1">
      <alignment vertical="center" wrapText="1"/>
    </xf>
    <xf numFmtId="0" fontId="37" fillId="4" borderId="23" xfId="3" applyFont="1" applyFill="1" applyBorder="1" applyAlignment="1">
      <alignment vertical="center"/>
    </xf>
    <xf numFmtId="0" fontId="36" fillId="0" borderId="0" xfId="3" applyFont="1" applyAlignment="1">
      <alignment vertical="center" wrapText="1"/>
    </xf>
    <xf numFmtId="0" fontId="36" fillId="0" borderId="2" xfId="3" applyFont="1" applyBorder="1" applyAlignment="1">
      <alignment vertical="center" wrapText="1"/>
    </xf>
    <xf numFmtId="0" fontId="37" fillId="0" borderId="2" xfId="3" applyFont="1" applyBorder="1" applyAlignment="1">
      <alignment horizontal="left" vertical="center"/>
    </xf>
    <xf numFmtId="0" fontId="37" fillId="0" borderId="2" xfId="3" applyFont="1" applyBorder="1" applyAlignment="1">
      <alignment vertical="center"/>
    </xf>
    <xf numFmtId="0" fontId="37" fillId="0" borderId="41" xfId="3" applyFont="1" applyBorder="1" applyAlignment="1">
      <alignment vertical="center"/>
    </xf>
    <xf numFmtId="0" fontId="78" fillId="0" borderId="0" xfId="3" applyFont="1" applyAlignment="1">
      <alignment horizontal="left" vertical="center"/>
    </xf>
    <xf numFmtId="0" fontId="79" fillId="0" borderId="0" xfId="3" applyFont="1" applyAlignment="1">
      <alignment horizontal="left" vertical="center"/>
    </xf>
    <xf numFmtId="165" fontId="78" fillId="0" borderId="0" xfId="1" applyFont="1" applyFill="1" applyAlignment="1">
      <alignment horizontal="left" vertical="center"/>
    </xf>
    <xf numFmtId="0" fontId="1" fillId="0" borderId="0" xfId="0" applyFont="1"/>
    <xf numFmtId="0" fontId="1" fillId="0" borderId="0" xfId="0" quotePrefix="1" applyFont="1"/>
    <xf numFmtId="0" fontId="43" fillId="5" borderId="34" xfId="3" applyFont="1" applyFill="1" applyBorder="1" applyAlignment="1">
      <alignment horizontal="left" vertical="center" indent="1"/>
    </xf>
    <xf numFmtId="0" fontId="43" fillId="5" borderId="34" xfId="3" applyFont="1" applyFill="1" applyBorder="1" applyAlignment="1">
      <alignment horizontal="left" vertical="center"/>
    </xf>
    <xf numFmtId="0" fontId="43" fillId="5" borderId="0" xfId="3" applyFont="1" applyFill="1" applyAlignment="1">
      <alignment vertical="center"/>
    </xf>
    <xf numFmtId="0" fontId="43" fillId="5" borderId="34" xfId="3" applyFont="1" applyFill="1" applyBorder="1" applyAlignment="1">
      <alignment vertical="center"/>
    </xf>
    <xf numFmtId="0" fontId="35" fillId="0" borderId="0" xfId="3" applyFont="1" applyAlignment="1">
      <alignment horizontal="left" vertical="center" wrapText="1"/>
    </xf>
    <xf numFmtId="0" fontId="50" fillId="5" borderId="0" xfId="2" applyFont="1" applyFill="1" applyBorder="1" applyAlignment="1">
      <alignment vertical="center"/>
    </xf>
    <xf numFmtId="0" fontId="28" fillId="5" borderId="3" xfId="2" applyFont="1" applyFill="1" applyBorder="1" applyAlignment="1">
      <alignment horizontal="center" vertical="center"/>
    </xf>
    <xf numFmtId="0" fontId="39" fillId="5" borderId="0" xfId="2" applyFont="1" applyFill="1" applyBorder="1" applyAlignment="1">
      <alignment vertical="center" wrapText="1"/>
    </xf>
    <xf numFmtId="0" fontId="34" fillId="5" borderId="0" xfId="3" applyFont="1" applyFill="1" applyAlignment="1">
      <alignment horizontal="left" vertical="center" wrapText="1" indent="2"/>
    </xf>
    <xf numFmtId="0" fontId="28" fillId="5" borderId="17" xfId="2" applyFont="1" applyFill="1" applyBorder="1" applyAlignment="1">
      <alignment horizontal="center" vertical="center"/>
    </xf>
    <xf numFmtId="0" fontId="28" fillId="5" borderId="18" xfId="2" applyFont="1" applyFill="1" applyBorder="1" applyAlignment="1">
      <alignment horizontal="center" vertical="center"/>
    </xf>
    <xf numFmtId="0" fontId="28" fillId="5" borderId="19" xfId="2" applyFont="1" applyFill="1" applyBorder="1" applyAlignment="1">
      <alignment horizontal="center" vertical="center"/>
    </xf>
    <xf numFmtId="0" fontId="37" fillId="5" borderId="0" xfId="2" applyFont="1" applyFill="1" applyBorder="1" applyAlignment="1">
      <alignment vertical="center"/>
    </xf>
    <xf numFmtId="0" fontId="21" fillId="0" borderId="0" xfId="0" applyFont="1" applyAlignment="1">
      <alignment vertical="center"/>
    </xf>
    <xf numFmtId="0" fontId="20" fillId="0" borderId="0" xfId="2" applyFont="1" applyFill="1" applyBorder="1" applyAlignment="1">
      <alignment horizontal="center" vertical="center"/>
    </xf>
    <xf numFmtId="0" fontId="35" fillId="0" borderId="0" xfId="3" applyFont="1" applyAlignment="1">
      <alignment horizontal="left" vertical="center"/>
    </xf>
    <xf numFmtId="0" fontId="24" fillId="5" borderId="0" xfId="3" applyFont="1" applyFill="1" applyAlignment="1">
      <alignment horizontal="left" vertical="center"/>
    </xf>
    <xf numFmtId="0" fontId="61" fillId="5" borderId="0" xfId="3" applyFont="1" applyFill="1" applyAlignment="1">
      <alignment horizontal="left" vertical="center"/>
    </xf>
    <xf numFmtId="0" fontId="36" fillId="5" borderId="0" xfId="3" applyFont="1" applyFill="1" applyAlignment="1">
      <alignment horizontal="left" vertical="center" wrapText="1" indent="3"/>
    </xf>
    <xf numFmtId="0" fontId="43" fillId="5" borderId="0" xfId="3" applyFont="1" applyFill="1" applyAlignment="1">
      <alignment horizontal="left" vertical="center" wrapText="1" indent="3"/>
    </xf>
    <xf numFmtId="0" fontId="24" fillId="0" borderId="43" xfId="3" applyFont="1" applyBorder="1" applyAlignment="1">
      <alignment vertical="center"/>
    </xf>
    <xf numFmtId="0" fontId="24" fillId="0" borderId="44" xfId="3" applyFont="1" applyBorder="1" applyAlignment="1">
      <alignment vertical="center"/>
    </xf>
    <xf numFmtId="0" fontId="35" fillId="0" borderId="39" xfId="3" applyFont="1" applyBorder="1" applyAlignment="1">
      <alignment horizontal="left" vertical="center"/>
    </xf>
    <xf numFmtId="0" fontId="39" fillId="5" borderId="0" xfId="2" applyFont="1" applyFill="1"/>
    <xf numFmtId="0" fontId="43" fillId="5" borderId="0" xfId="3" applyFont="1" applyFill="1" applyAlignment="1">
      <alignment vertical="center" wrapText="1"/>
    </xf>
    <xf numFmtId="0" fontId="28" fillId="5" borderId="42" xfId="2" applyFont="1" applyFill="1" applyBorder="1" applyAlignment="1">
      <alignment horizontal="center" vertical="center"/>
    </xf>
    <xf numFmtId="0" fontId="28" fillId="5" borderId="21" xfId="2" applyFont="1" applyFill="1" applyBorder="1" applyAlignment="1">
      <alignment horizontal="center" vertical="center"/>
    </xf>
    <xf numFmtId="0" fontId="28" fillId="5" borderId="40" xfId="2" applyFont="1" applyFill="1" applyBorder="1" applyAlignment="1">
      <alignment horizontal="center" vertical="center"/>
    </xf>
    <xf numFmtId="0" fontId="28" fillId="5" borderId="0" xfId="2" applyFont="1" applyFill="1" applyBorder="1" applyAlignment="1">
      <alignment horizontal="center" vertical="center"/>
    </xf>
    <xf numFmtId="0" fontId="53" fillId="5" borderId="0" xfId="2" applyFont="1" applyFill="1"/>
    <xf numFmtId="0" fontId="33" fillId="0" borderId="0" xfId="3" applyFont="1" applyAlignment="1">
      <alignment horizontal="left" vertical="center"/>
    </xf>
    <xf numFmtId="0" fontId="16" fillId="5" borderId="0" xfId="3" applyFont="1" applyFill="1" applyAlignment="1">
      <alignment vertical="center"/>
    </xf>
    <xf numFmtId="0" fontId="54" fillId="5" borderId="0" xfId="3" applyFont="1" applyFill="1" applyAlignment="1">
      <alignment horizontal="left" vertical="center"/>
    </xf>
    <xf numFmtId="0" fontId="43" fillId="0" borderId="0" xfId="3" applyFont="1" applyAlignment="1">
      <alignment horizontal="left" vertical="center"/>
    </xf>
    <xf numFmtId="0" fontId="25" fillId="6" borderId="0" xfId="3" applyFont="1" applyFill="1" applyAlignment="1">
      <alignment vertical="center"/>
    </xf>
    <xf numFmtId="0" fontId="57" fillId="8" borderId="26" xfId="3" applyFont="1" applyFill="1" applyBorder="1" applyAlignment="1">
      <alignment horizontal="left" vertical="center"/>
    </xf>
    <xf numFmtId="0" fontId="57" fillId="8" borderId="1" xfId="3" applyFont="1" applyFill="1" applyBorder="1" applyAlignment="1">
      <alignment horizontal="left" vertical="center"/>
    </xf>
    <xf numFmtId="0" fontId="57" fillId="8" borderId="27" xfId="3" applyFont="1" applyFill="1" applyBorder="1" applyAlignment="1">
      <alignment horizontal="left" vertical="center"/>
    </xf>
    <xf numFmtId="0" fontId="61" fillId="5" borderId="0" xfId="0" applyFont="1" applyFill="1" applyAlignment="1">
      <alignment vertical="center" wrapText="1"/>
    </xf>
    <xf numFmtId="0" fontId="43" fillId="5" borderId="0" xfId="0" applyFont="1" applyFill="1" applyAlignment="1">
      <alignment horizontal="left" vertical="center" wrapText="1" indent="3"/>
    </xf>
    <xf numFmtId="0" fontId="36" fillId="5" borderId="0" xfId="0" applyFont="1" applyFill="1" applyAlignment="1">
      <alignment horizontal="left" vertical="center" wrapText="1" indent="3"/>
    </xf>
    <xf numFmtId="0" fontId="36" fillId="5" borderId="0" xfId="0" applyFont="1" applyFill="1" applyAlignment="1">
      <alignment horizontal="left" vertical="center" wrapText="1"/>
    </xf>
    <xf numFmtId="0" fontId="36" fillId="5" borderId="0" xfId="0" applyFont="1" applyFill="1" applyAlignment="1">
      <alignment horizontal="left" vertical="top" wrapText="1" indent="3"/>
    </xf>
    <xf numFmtId="0" fontId="26" fillId="5" borderId="0" xfId="0" applyFont="1" applyFill="1" applyAlignment="1">
      <alignment vertical="center"/>
    </xf>
    <xf numFmtId="0" fontId="34" fillId="0" borderId="2" xfId="3" applyFont="1" applyBorder="1" applyAlignment="1" applyProtection="1">
      <alignment vertical="center"/>
      <protection locked="0"/>
    </xf>
    <xf numFmtId="0" fontId="24" fillId="0" borderId="0" xfId="3" applyFont="1" applyAlignment="1">
      <alignment vertical="center"/>
    </xf>
    <xf numFmtId="0" fontId="24" fillId="0" borderId="41" xfId="3" applyFont="1" applyBorder="1" applyAlignment="1">
      <alignment vertical="center"/>
    </xf>
    <xf numFmtId="0" fontId="63" fillId="6" borderId="0" xfId="2" applyFont="1" applyFill="1" applyBorder="1" applyAlignment="1">
      <alignment horizontal="left" vertical="center" wrapText="1"/>
    </xf>
    <xf numFmtId="0" fontId="63" fillId="6" borderId="4" xfId="2" applyFont="1" applyFill="1" applyBorder="1" applyAlignment="1">
      <alignment horizontal="left" vertical="center" wrapText="1"/>
    </xf>
    <xf numFmtId="0" fontId="53" fillId="5" borderId="4" xfId="2" applyFont="1" applyFill="1" applyBorder="1" applyAlignment="1">
      <alignment horizontal="left" vertical="center" wrapText="1"/>
    </xf>
    <xf numFmtId="0" fontId="43" fillId="5" borderId="0" xfId="0" applyFont="1" applyFill="1" applyAlignment="1">
      <alignment horizontal="left" vertical="center" wrapText="1"/>
    </xf>
    <xf numFmtId="0" fontId="24" fillId="0" borderId="2" xfId="3" applyFont="1" applyBorder="1" applyAlignment="1">
      <alignment vertical="center"/>
    </xf>
    <xf numFmtId="0" fontId="27" fillId="5" borderId="0" xfId="0" applyFont="1" applyFill="1" applyAlignment="1">
      <alignment vertical="center"/>
    </xf>
    <xf numFmtId="0" fontId="43" fillId="5" borderId="0" xfId="3" applyFont="1" applyFill="1" applyAlignment="1">
      <alignment horizontal="left" vertical="center" indent="1"/>
    </xf>
    <xf numFmtId="0" fontId="23" fillId="5" borderId="0" xfId="0" applyFont="1" applyFill="1" applyAlignment="1">
      <alignment vertical="center" wrapText="1"/>
    </xf>
    <xf numFmtId="0" fontId="43" fillId="5" borderId="0" xfId="0" applyFont="1" applyFill="1" applyAlignment="1">
      <alignment horizontal="left" vertical="center" wrapText="1" indent="2"/>
    </xf>
    <xf numFmtId="0" fontId="22" fillId="0" borderId="0" xfId="0" applyFont="1"/>
    <xf numFmtId="14" fontId="33" fillId="6" borderId="0" xfId="3" applyNumberFormat="1" applyFont="1" applyFill="1" applyAlignment="1">
      <alignment horizontal="right" vertical="center"/>
    </xf>
  </cellXfs>
  <cellStyles count="7">
    <cellStyle name="Comma" xfId="1" builtinId="3"/>
    <cellStyle name="Explanatory Text" xfId="5" builtinId="53"/>
    <cellStyle name="Hyperlink" xfId="2" builtinId="8"/>
    <cellStyle name="Hyperlink 2" xfId="4" xr:uid="{00000000-0005-0000-0000-000003000000}"/>
    <cellStyle name="Normal" xfId="0" builtinId="0"/>
    <cellStyle name="Normal 2" xfId="3" xr:uid="{00000000-0005-0000-0000-000005000000}"/>
    <cellStyle name="Percent" xfId="6" builtinId="5"/>
  </cellStyles>
  <dxfs count="104">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i val="0"/>
        <strike val="0"/>
        <condense val="0"/>
        <extend val="0"/>
        <outline val="0"/>
        <shadow val="0"/>
        <u val="none"/>
        <vertAlign val="baseline"/>
        <sz val="10.5"/>
        <color theme="1"/>
        <name val="Calibri"/>
        <scheme val="none"/>
      </font>
      <alignment horizontal="general" vertical="bottom" textRotation="0" wrapText="0" indent="0" justifyLastLine="0" shrinkToFit="0" readingOrder="0"/>
    </dxf>
    <dxf>
      <numFmt numFmtId="0" formatCode="General"/>
    </dxf>
    <dxf>
      <numFmt numFmtId="30" formatCode="@"/>
    </dxf>
    <dxf>
      <numFmt numFmtId="30" formatCode="@"/>
    </dxf>
    <dxf>
      <font>
        <b/>
        <i val="0"/>
        <strike val="0"/>
        <condense val="0"/>
        <extend val="0"/>
        <outline val="0"/>
        <shadow val="0"/>
        <u val="none"/>
        <vertAlign val="baseline"/>
        <sz val="11"/>
        <color theme="1"/>
        <name val="Calibri"/>
        <scheme val="minor"/>
      </font>
      <numFmt numFmtId="30" formatCode="@"/>
      <alignment horizontal="left"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ill>
        <patternFill patternType="none">
          <fgColor indexed="64"/>
          <bgColor auto="1"/>
        </patternFill>
      </fill>
    </dxf>
    <dxf>
      <fill>
        <patternFill patternType="none">
          <fgColor indexed="64"/>
          <bgColor auto="1"/>
        </patternFill>
      </fill>
    </dxf>
    <dxf>
      <fill>
        <patternFill patternType="none">
          <fgColor indexed="64"/>
          <bgColor auto="1"/>
        </patternFill>
      </fill>
    </dxf>
    <dxf>
      <border outline="0">
        <top style="thin">
          <color theme="4" tint="0.39997558519241921"/>
        </top>
      </border>
    </dxf>
    <dxf>
      <fill>
        <patternFill patternType="none">
          <fgColor indexed="64"/>
          <bgColor auto="1"/>
        </patternFill>
      </fill>
    </dxf>
    <dxf>
      <border outline="0">
        <bottom style="thin">
          <color theme="4" tint="0.39997558519241921"/>
        </bottom>
      </border>
    </dxf>
    <dxf>
      <font>
        <b/>
        <i val="0"/>
        <strike val="0"/>
        <condense val="0"/>
        <extend val="0"/>
        <outline val="0"/>
        <shadow val="0"/>
        <u val="none"/>
        <vertAlign val="baseline"/>
        <sz val="10.5"/>
        <color theme="0"/>
        <name val="Calibri"/>
        <scheme val="none"/>
      </font>
      <fill>
        <patternFill patternType="none">
          <fgColor indexed="64"/>
          <bgColor auto="1"/>
        </patternFill>
      </fill>
      <alignment horizontal="general" vertical="bottom"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numFmt numFmtId="0" formatCode="General"/>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alignment textRotation="0" wrapText="0" indent="0" justifyLastLine="0" shrinkToFit="0" readingOrder="0"/>
    </dxf>
    <dxf>
      <font>
        <b/>
        <i val="0"/>
        <strike val="0"/>
        <condense val="0"/>
        <extend val="0"/>
        <outline val="0"/>
        <shadow val="0"/>
        <u val="none"/>
        <vertAlign val="baseline"/>
        <sz val="10.5"/>
        <color theme="1"/>
        <name val="Calibri"/>
        <scheme val="none"/>
      </font>
      <alignment textRotation="0" wrapText="0" indent="0" justifyLastLine="0" shrinkToFit="0" readingOrder="0"/>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family val="2"/>
        <scheme val="none"/>
      </font>
    </dxf>
    <dxf>
      <font>
        <strike val="0"/>
        <outline val="0"/>
        <shadow val="0"/>
        <vertAlign val="baseline"/>
        <sz val="11"/>
        <name val="Franklin Gothic Book"/>
        <family val="2"/>
        <scheme val="none"/>
      </font>
    </dxf>
    <dxf>
      <font>
        <strike val="0"/>
        <outline val="0"/>
        <shadow val="0"/>
        <vertAlign val="baseline"/>
        <sz val="11"/>
        <name val="Franklin Gothic Book"/>
        <scheme val="none"/>
      </font>
      <numFmt numFmtId="169" formatCode="_ * #,##0_ ;_ * \-#,##0_ ;_ * &quot;-&quot;??_ ;_ @_ "/>
    </dxf>
    <dxf>
      <font>
        <strike val="0"/>
        <outline val="0"/>
        <shadow val="0"/>
        <vertAlign val="baseline"/>
        <sz val="11"/>
        <name val="Franklin Gothic Book"/>
        <scheme val="none"/>
      </font>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numFmt numFmtId="0" formatCode="General"/>
    </dxf>
    <dxf>
      <font>
        <strike val="0"/>
        <outline val="0"/>
        <shadow val="0"/>
        <vertAlign val="baseline"/>
        <sz val="11"/>
        <name val="Franklin Gothic Book"/>
        <scheme val="none"/>
      </font>
    </dxf>
    <dxf>
      <font>
        <strike val="0"/>
        <outline val="0"/>
        <shadow val="0"/>
        <vertAlign val="baseline"/>
        <sz val="11"/>
        <name val="Franklin Gothic Book"/>
        <scheme val="none"/>
      </font>
    </dxf>
    <dxf>
      <font>
        <i/>
        <strike val="0"/>
        <outline val="0"/>
        <shadow val="0"/>
        <u val="none"/>
        <vertAlign val="baseline"/>
        <sz val="11"/>
        <color theme="1"/>
        <name val="Franklin Gothic Book"/>
        <scheme val="none"/>
      </font>
    </dxf>
    <dxf>
      <font>
        <i/>
        <strike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u val="none"/>
        <vertAlign val="baseline"/>
        <sz val="11"/>
        <color theme="1"/>
        <name val="Franklin Gothic Book"/>
        <scheme val="none"/>
      </font>
    </dxf>
    <dxf>
      <font>
        <strike val="0"/>
        <outline val="0"/>
        <shadow val="0"/>
        <u val="none"/>
        <vertAlign val="baseline"/>
        <sz val="11"/>
        <color theme="1"/>
        <name val="Franklin Gothic Book"/>
        <scheme val="none"/>
      </font>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fill>
        <patternFill patternType="none">
          <fgColor indexed="64"/>
          <bgColor auto="1"/>
        </patternFill>
      </fill>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family val="2"/>
        <scheme val="none"/>
      </font>
      <numFmt numFmtId="169" formatCode="_ * #,##0_ ;_ * \-#,##0_ ;_ * &quot;-&quot;??_ ;_ @_ "/>
      <fill>
        <patternFill patternType="none">
          <fgColor indexed="64"/>
          <bgColor indexed="65"/>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numFmt numFmtId="169" formatCode="_ * #,##0_ ;_ * \-#,##0_ ;_ * &quot;-&quot;??_ ;_ @_ "/>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auto="1"/>
        </patternFill>
      </fill>
      <alignment horizontal="left" vertical="center" textRotation="0" wrapText="0" indent="0" justifyLastLine="0" shrinkToFit="0" readingOrder="0"/>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font>
        <b val="0"/>
        <i/>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font>
        <strike val="0"/>
        <outline val="0"/>
        <shadow val="0"/>
        <vertAlign val="baseline"/>
        <sz val="11"/>
        <name val="Franklin Gothic Book"/>
        <scheme val="none"/>
      </font>
    </dxf>
    <dxf>
      <border outline="0">
        <top style="medium">
          <color indexed="64"/>
        </top>
      </border>
    </dxf>
    <dxf>
      <font>
        <strike val="0"/>
        <outline val="0"/>
        <shadow val="0"/>
        <vertAlign val="baseline"/>
        <sz val="11"/>
        <name val="Franklin Gothic Book"/>
        <scheme val="none"/>
      </font>
    </dxf>
    <dxf>
      <font>
        <b val="0"/>
        <i val="0"/>
        <strike val="0"/>
        <condense val="0"/>
        <extend val="0"/>
        <outline val="0"/>
        <shadow val="0"/>
        <u val="none"/>
        <vertAlign val="baseline"/>
        <sz val="11"/>
        <color theme="1"/>
        <name val="Franklin Gothic Book"/>
        <scheme val="none"/>
      </font>
      <fill>
        <patternFill patternType="none">
          <fgColor indexed="64"/>
          <bgColor indexed="65"/>
        </patternFill>
      </fill>
      <alignment horizontal="left" vertical="center" textRotation="0" wrapText="0" indent="0" justifyLastLine="0" shrinkToFit="0" readingOrder="0"/>
    </dxf>
    <dxf>
      <border>
        <bottom style="thin">
          <color rgb="FF188FBB"/>
        </bottom>
      </border>
    </dxf>
    <dxf>
      <fill>
        <patternFill patternType="solid">
          <bgColor theme="2"/>
        </patternFill>
      </fill>
      <border>
        <bottom style="thin">
          <color rgb="FF188FBB"/>
        </bottom>
      </border>
    </dxf>
    <dxf>
      <font>
        <b/>
        <i val="0"/>
        <color theme="0"/>
      </font>
      <fill>
        <patternFill>
          <bgColor rgb="FF165B89"/>
        </patternFill>
      </fill>
      <border>
        <top style="thick">
          <color auto="1"/>
        </top>
        <bottom style="medium">
          <color rgb="FF188FBB"/>
        </bottom>
      </border>
    </dxf>
  </dxfs>
  <tableStyles count="1" defaultTableStyle="EITI Table" defaultPivotStyle="PivotStyleLight16">
    <tableStyle name="EITI Table" pivot="0" count="3" xr9:uid="{00000000-0011-0000-FFFF-FFFF00000000}">
      <tableStyleElement type="headerRow" dxfId="103"/>
      <tableStyleElement type="firstRowStripe" dxfId="102"/>
      <tableStyleElement type="secondRowStripe" dxfId="101"/>
    </tableStyle>
  </tableStyles>
  <colors>
    <mruColors>
      <color rgb="FFF6A70A"/>
      <color rgb="FF1BC2EE"/>
      <color rgb="FF165B89"/>
      <color rgb="FF188FBB"/>
      <color rgb="FF7F7F7F"/>
      <color rgb="FF132856"/>
      <color rgb="FFD9D9D9"/>
      <color rgb="FFEBCB9F"/>
      <color rgb="FF0076A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1732869</xdr:colOff>
      <xdr:row>5</xdr:row>
      <xdr:rowOff>35615</xdr:rowOff>
    </xdr:to>
    <xdr:pic>
      <xdr:nvPicPr>
        <xdr:cNvPr id="6" name="Picture 5" descr="https://eiti.org/sites/default/files/styles/img-narrow/public/inline/logo_gradient_-_under.png?itok=F8fw0Tyz">
          <a:extLst>
            <a:ext uri="{FF2B5EF4-FFF2-40B4-BE49-F238E27FC236}">
              <a16:creationId xmlns:a16="http://schemas.microsoft.com/office/drawing/2014/main" id="{F7B489AC-8E83-4E0B-9F05-EB553D681E2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48" t="7983" b="5883"/>
        <a:stretch/>
      </xdr:blipFill>
      <xdr:spPr bwMode="auto">
        <a:xfrm>
          <a:off x="268432" y="0"/>
          <a:ext cx="1736679" cy="10304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6</xdr:row>
      <xdr:rowOff>0</xdr:rowOff>
    </xdr:from>
    <xdr:to>
      <xdr:col>7</xdr:col>
      <xdr:colOff>0</xdr:colOff>
      <xdr:row>7</xdr:row>
      <xdr:rowOff>568</xdr:rowOff>
    </xdr:to>
    <xdr:grpSp>
      <xdr:nvGrpSpPr>
        <xdr:cNvPr id="7" name="Group 6">
          <a:extLst>
            <a:ext uri="{FF2B5EF4-FFF2-40B4-BE49-F238E27FC236}">
              <a16:creationId xmlns:a16="http://schemas.microsoft.com/office/drawing/2014/main" id="{00862D7A-877F-4045-A40E-ABDEDE7DC440}"/>
            </a:ext>
          </a:extLst>
        </xdr:cNvPr>
        <xdr:cNvGrpSpPr>
          <a:grpSpLocks/>
        </xdr:cNvGrpSpPr>
      </xdr:nvGrpSpPr>
      <xdr:grpSpPr bwMode="auto">
        <a:xfrm>
          <a:off x="272143" y="1020536"/>
          <a:ext cx="12981214" cy="54996"/>
          <a:chOff x="1134" y="1904"/>
          <a:chExt cx="9546" cy="181"/>
        </a:xfrm>
      </xdr:grpSpPr>
      <xdr:sp macro="" textlink="">
        <xdr:nvSpPr>
          <xdr:cNvPr id="9" name="Rectangle 8">
            <a:extLst>
              <a:ext uri="{FF2B5EF4-FFF2-40B4-BE49-F238E27FC236}">
                <a16:creationId xmlns:a16="http://schemas.microsoft.com/office/drawing/2014/main" id="{421D5D26-9911-42D7-A63E-B9CE44EB1CBE}"/>
              </a:ext>
            </a:extLst>
          </xdr:cNvPr>
          <xdr:cNvSpPr>
            <a:spLocks/>
          </xdr:cNvSpPr>
        </xdr:nvSpPr>
        <xdr:spPr bwMode="auto">
          <a:xfrm>
            <a:off x="1134" y="1904"/>
            <a:ext cx="3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0" name="Rectangle 9">
            <a:extLst>
              <a:ext uri="{FF2B5EF4-FFF2-40B4-BE49-F238E27FC236}">
                <a16:creationId xmlns:a16="http://schemas.microsoft.com/office/drawing/2014/main" id="{FD1D18A4-0DE9-451E-A0CB-3D15F9159B80}"/>
              </a:ext>
            </a:extLst>
          </xdr:cNvPr>
          <xdr:cNvSpPr>
            <a:spLocks/>
          </xdr:cNvSpPr>
        </xdr:nvSpPr>
        <xdr:spPr bwMode="auto">
          <a:xfrm>
            <a:off x="1564" y="1904"/>
            <a:ext cx="121"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4" name="Rectangle 13">
            <a:extLst>
              <a:ext uri="{FF2B5EF4-FFF2-40B4-BE49-F238E27FC236}">
                <a16:creationId xmlns:a16="http://schemas.microsoft.com/office/drawing/2014/main" id="{CBA0876A-765E-4DEE-AF84-376EACB07086}"/>
              </a:ext>
            </a:extLst>
          </xdr:cNvPr>
          <xdr:cNvSpPr>
            <a:spLocks/>
          </xdr:cNvSpPr>
        </xdr:nvSpPr>
        <xdr:spPr bwMode="auto">
          <a:xfrm>
            <a:off x="1682" y="1904"/>
            <a:ext cx="213"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8" name="Rectangle 7">
            <a:extLst>
              <a:ext uri="{FF2B5EF4-FFF2-40B4-BE49-F238E27FC236}">
                <a16:creationId xmlns:a16="http://schemas.microsoft.com/office/drawing/2014/main" id="{7EA1CF7C-4BAD-44D8-98E5-07130321E6E1}"/>
              </a:ext>
            </a:extLst>
          </xdr:cNvPr>
          <xdr:cNvSpPr>
            <a:spLocks/>
          </xdr:cNvSpPr>
        </xdr:nvSpPr>
        <xdr:spPr bwMode="auto">
          <a:xfrm>
            <a:off x="1449" y="1904"/>
            <a:ext cx="121"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5" name="Rectangle 14">
            <a:extLst>
              <a:ext uri="{FF2B5EF4-FFF2-40B4-BE49-F238E27FC236}">
                <a16:creationId xmlns:a16="http://schemas.microsoft.com/office/drawing/2014/main" id="{AC9E5FCF-70A8-4D37-91CC-97936C08C4A1}"/>
              </a:ext>
            </a:extLst>
          </xdr:cNvPr>
          <xdr:cNvSpPr>
            <a:spLocks/>
          </xdr:cNvSpPr>
        </xdr:nvSpPr>
        <xdr:spPr bwMode="auto">
          <a:xfrm>
            <a:off x="2006" y="1904"/>
            <a:ext cx="220"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6" name="Rectangle 15">
            <a:extLst>
              <a:ext uri="{FF2B5EF4-FFF2-40B4-BE49-F238E27FC236}">
                <a16:creationId xmlns:a16="http://schemas.microsoft.com/office/drawing/2014/main" id="{9540E414-A9AD-40D2-AF5D-E1F917A542E4}"/>
              </a:ext>
            </a:extLst>
          </xdr:cNvPr>
          <xdr:cNvSpPr>
            <a:spLocks/>
          </xdr:cNvSpPr>
        </xdr:nvSpPr>
        <xdr:spPr bwMode="auto">
          <a:xfrm>
            <a:off x="1797" y="1904"/>
            <a:ext cx="310" cy="181"/>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7" name="Rectangle 16">
            <a:extLst>
              <a:ext uri="{FF2B5EF4-FFF2-40B4-BE49-F238E27FC236}">
                <a16:creationId xmlns:a16="http://schemas.microsoft.com/office/drawing/2014/main" id="{5631DA6C-ED1C-41EA-8559-E220AD1F5749}"/>
              </a:ext>
            </a:extLst>
          </xdr:cNvPr>
          <xdr:cNvSpPr>
            <a:spLocks/>
          </xdr:cNvSpPr>
        </xdr:nvSpPr>
        <xdr:spPr bwMode="auto">
          <a:xfrm>
            <a:off x="2331" y="1904"/>
            <a:ext cx="8349" cy="181"/>
          </a:xfrm>
          <a:prstGeom prst="rect">
            <a:avLst/>
          </a:prstGeom>
          <a:solidFill>
            <a:srgbClr val="184065"/>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sp macro="" textlink="">
        <xdr:nvSpPr>
          <xdr:cNvPr id="18" name="Rectangle 17">
            <a:extLst>
              <a:ext uri="{FF2B5EF4-FFF2-40B4-BE49-F238E27FC236}">
                <a16:creationId xmlns:a16="http://schemas.microsoft.com/office/drawing/2014/main" id="{2129CC27-BDBB-4D45-BD8F-81849F15CB12}"/>
              </a:ext>
            </a:extLst>
          </xdr:cNvPr>
          <xdr:cNvSpPr>
            <a:spLocks/>
          </xdr:cNvSpPr>
        </xdr:nvSpPr>
        <xdr:spPr bwMode="auto">
          <a:xfrm>
            <a:off x="2226" y="1909"/>
            <a:ext cx="108" cy="176"/>
          </a:xfrm>
          <a:prstGeom prst="rect">
            <a:avLst/>
          </a:prstGeom>
          <a:solidFill>
            <a:srgbClr val="31AED6"/>
          </a:solidFill>
          <a:ln>
            <a:noFill/>
          </a:ln>
          <a:effectLst/>
          <a:extLst>
            <a:ext uri="{91240B29-F687-4F45-9708-019B960494DF}">
              <a14:hiddenLine xmlns:a14="http://schemas.microsoft.com/office/drawing/2010/main" w="9525">
                <a:solidFill>
                  <a:srgbClr val="4A7EBB"/>
                </a:solidFill>
                <a:miter lim="800000"/>
                <a:headEnd/>
                <a:tailEnd/>
              </a14:hiddenLine>
            </a:ext>
            <a:ext uri="{AF507438-7753-43E0-B8FC-AC1667EBCBE1}">
              <a14:hiddenEffects xmlns:a14="http://schemas.microsoft.com/office/drawing/2010/main">
                <a:effectLst>
                  <a:outerShdw blurRad="40000" dist="23000" dir="5400000" rotWithShape="0">
                    <a:srgbClr val="808080">
                      <a:alpha val="34999"/>
                    </a:srgbClr>
                  </a:outerShdw>
                </a:effectLst>
              </a14:hiddenEffects>
            </a:ext>
          </a:extLst>
        </xdr:spPr>
        <xdr:txBody>
          <a:bodyPr rot="0" vert="horz" wrap="square" lIns="91440" tIns="45720" rIns="91440" bIns="45720" anchor="ctr" anchorCtr="0" upright="1">
            <a:noAutofit/>
          </a:bodyPr>
          <a:lstStyle/>
          <a:p>
            <a:endParaRPr lang="en-GB"/>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4</xdr:row>
      <xdr:rowOff>180974</xdr:rowOff>
    </xdr:from>
    <xdr:to>
      <xdr:col>14</xdr:col>
      <xdr:colOff>0</xdr:colOff>
      <xdr:row>6</xdr:row>
      <xdr:rowOff>0</xdr:rowOff>
    </xdr:to>
    <xdr:grpSp>
      <xdr:nvGrpSpPr>
        <xdr:cNvPr id="5" name="Group 4">
          <a:extLst>
            <a:ext uri="{FF2B5EF4-FFF2-40B4-BE49-F238E27FC236}">
              <a16:creationId xmlns:a16="http://schemas.microsoft.com/office/drawing/2014/main" id="{9B73E1E8-14D5-4032-BFBF-2C0E51B7CF8D}"/>
            </a:ext>
          </a:extLst>
        </xdr:cNvPr>
        <xdr:cNvGrpSpPr>
          <a:grpSpLocks/>
        </xdr:cNvGrpSpPr>
      </xdr:nvGrpSpPr>
      <xdr:grpSpPr bwMode="auto">
        <a:xfrm>
          <a:off x="204107" y="0"/>
          <a:ext cx="18206357" cy="0"/>
          <a:chOff x="1133" y="1230"/>
          <a:chExt cx="8460" cy="208"/>
        </a:xfrm>
      </xdr:grpSpPr>
      <xdr:sp macro="" textlink="">
        <xdr:nvSpPr>
          <xdr:cNvPr id="6" name="Rektangel 2">
            <a:extLst>
              <a:ext uri="{FF2B5EF4-FFF2-40B4-BE49-F238E27FC236}">
                <a16:creationId xmlns:a16="http://schemas.microsoft.com/office/drawing/2014/main" id="{98E8F3D6-7500-4A83-ADB1-5A3338A665E8}"/>
              </a:ext>
            </a:extLst>
          </xdr:cNvPr>
          <xdr:cNvSpPr>
            <a:spLocks noChangeArrowheads="1"/>
          </xdr:cNvSpPr>
        </xdr:nvSpPr>
        <xdr:spPr bwMode="auto">
          <a:xfrm>
            <a:off x="1133" y="1230"/>
            <a:ext cx="8460" cy="208"/>
          </a:xfrm>
          <a:prstGeom prst="rect">
            <a:avLst/>
          </a:prstGeom>
          <a:solidFill>
            <a:srgbClr val="0076AF"/>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sp macro="" textlink="">
        <xdr:nvSpPr>
          <xdr:cNvPr id="7" name="Rektangel 3">
            <a:extLst>
              <a:ext uri="{FF2B5EF4-FFF2-40B4-BE49-F238E27FC236}">
                <a16:creationId xmlns:a16="http://schemas.microsoft.com/office/drawing/2014/main" id="{49F7436F-6E45-494D-87AF-7C61A413D25E}"/>
              </a:ext>
            </a:extLst>
          </xdr:cNvPr>
          <xdr:cNvSpPr>
            <a:spLocks noChangeArrowheads="1"/>
          </xdr:cNvSpPr>
        </xdr:nvSpPr>
        <xdr:spPr bwMode="auto">
          <a:xfrm>
            <a:off x="2298" y="1230"/>
            <a:ext cx="750" cy="208"/>
          </a:xfrm>
          <a:prstGeom prst="rect">
            <a:avLst/>
          </a:prstGeom>
          <a:solidFill>
            <a:srgbClr val="56ADD6"/>
          </a:solidFill>
          <a:ln>
            <a:noFill/>
          </a:ln>
          <a:extLst>
            <a:ext uri="{91240B29-F687-4f45-9708-019B960494DF}"/>
          </a:extLst>
        </xdr:spPr>
        <xdr:txBody>
          <a:bodyPr rot="0" vert="horz" wrap="square" lIns="91440" tIns="45720" rIns="91440" bIns="45720" anchor="ctr" anchorCtr="0" upright="1">
            <a:noAutofit/>
          </a:bodyPr>
          <a:lstStyle/>
          <a:p>
            <a:endParaRPr lang="en-GB"/>
          </a:p>
        </xdr:txBody>
      </xdr:sp>
    </xdr:grpSp>
    <xdr:clientData/>
  </xdr:twoCellAnchor>
  <xdr:twoCellAnchor editAs="oneCell">
    <xdr:from>
      <xdr:col>12</xdr:col>
      <xdr:colOff>8965</xdr:colOff>
      <xdr:row>24</xdr:row>
      <xdr:rowOff>0</xdr:rowOff>
    </xdr:from>
    <xdr:to>
      <xdr:col>14</xdr:col>
      <xdr:colOff>0</xdr:colOff>
      <xdr:row>65</xdr:row>
      <xdr:rowOff>178393</xdr:rowOff>
    </xdr:to>
    <xdr:pic>
      <xdr:nvPicPr>
        <xdr:cNvPr id="13" name="Picture 12">
          <a:extLst>
            <a:ext uri="{FF2B5EF4-FFF2-40B4-BE49-F238E27FC236}">
              <a16:creationId xmlns:a16="http://schemas.microsoft.com/office/drawing/2014/main" id="{EF5AD3F8-19EE-403C-8653-CF7C887B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7083" y="5569322"/>
          <a:ext cx="6187888" cy="87742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3</xdr:row>
      <xdr:rowOff>0</xdr:rowOff>
    </xdr:from>
    <xdr:to>
      <xdr:col>7</xdr:col>
      <xdr:colOff>304800</xdr:colOff>
      <xdr:row>4</xdr:row>
      <xdr:rowOff>120650</xdr:rowOff>
    </xdr:to>
    <xdr:sp macro="" textlink="">
      <xdr:nvSpPr>
        <xdr:cNvPr id="8452" name="AutoShape 260">
          <a:extLst>
            <a:ext uri="{FF2B5EF4-FFF2-40B4-BE49-F238E27FC236}">
              <a16:creationId xmlns:a16="http://schemas.microsoft.com/office/drawing/2014/main" id="{496B0B5C-016C-4A77-A957-2A75F9D06302}"/>
            </a:ext>
          </a:extLst>
        </xdr:cNvPr>
        <xdr:cNvSpPr>
          <a:spLocks noChangeAspect="1" noChangeArrowheads="1"/>
        </xdr:cNvSpPr>
      </xdr:nvSpPr>
      <xdr:spPr bwMode="auto">
        <a:xfrm>
          <a:off x="11982450" y="5429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xdr:row>
      <xdr:rowOff>0</xdr:rowOff>
    </xdr:from>
    <xdr:to>
      <xdr:col>7</xdr:col>
      <xdr:colOff>304800</xdr:colOff>
      <xdr:row>6</xdr:row>
      <xdr:rowOff>120650</xdr:rowOff>
    </xdr:to>
    <xdr:sp macro="" textlink="">
      <xdr:nvSpPr>
        <xdr:cNvPr id="8453" name="AutoShape 261">
          <a:extLst>
            <a:ext uri="{FF2B5EF4-FFF2-40B4-BE49-F238E27FC236}">
              <a16:creationId xmlns:a16="http://schemas.microsoft.com/office/drawing/2014/main" id="{64794F00-83CB-41CC-92ED-418896BD69DA}"/>
            </a:ext>
          </a:extLst>
        </xdr:cNvPr>
        <xdr:cNvSpPr>
          <a:spLocks noChangeAspect="1" noChangeArrowheads="1"/>
        </xdr:cNvSpPr>
      </xdr:nvSpPr>
      <xdr:spPr bwMode="auto">
        <a:xfrm>
          <a:off x="1198245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xdr:row>
      <xdr:rowOff>0</xdr:rowOff>
    </xdr:from>
    <xdr:to>
      <xdr:col>7</xdr:col>
      <xdr:colOff>304800</xdr:colOff>
      <xdr:row>11</xdr:row>
      <xdr:rowOff>120650</xdr:rowOff>
    </xdr:to>
    <xdr:sp macro="" textlink="">
      <xdr:nvSpPr>
        <xdr:cNvPr id="8454" name="AutoShape 262">
          <a:extLst>
            <a:ext uri="{FF2B5EF4-FFF2-40B4-BE49-F238E27FC236}">
              <a16:creationId xmlns:a16="http://schemas.microsoft.com/office/drawing/2014/main" id="{B292C71B-1E9D-403B-A372-5853D485832E}"/>
            </a:ext>
          </a:extLst>
        </xdr:cNvPr>
        <xdr:cNvSpPr>
          <a:spLocks noChangeAspect="1" noChangeArrowheads="1"/>
        </xdr:cNvSpPr>
      </xdr:nvSpPr>
      <xdr:spPr bwMode="auto">
        <a:xfrm>
          <a:off x="11982450" y="1809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11</xdr:row>
      <xdr:rowOff>0</xdr:rowOff>
    </xdr:from>
    <xdr:to>
      <xdr:col>7</xdr:col>
      <xdr:colOff>304800</xdr:colOff>
      <xdr:row>12</xdr:row>
      <xdr:rowOff>120650</xdr:rowOff>
    </xdr:to>
    <xdr:sp macro="" textlink="">
      <xdr:nvSpPr>
        <xdr:cNvPr id="8455" name="AutoShape 263">
          <a:extLst>
            <a:ext uri="{FF2B5EF4-FFF2-40B4-BE49-F238E27FC236}">
              <a16:creationId xmlns:a16="http://schemas.microsoft.com/office/drawing/2014/main" id="{289AA93A-9991-48A0-A373-A229F378FECB}"/>
            </a:ext>
          </a:extLst>
        </xdr:cNvPr>
        <xdr:cNvSpPr>
          <a:spLocks noChangeAspect="1" noChangeArrowheads="1"/>
        </xdr:cNvSpPr>
      </xdr:nvSpPr>
      <xdr:spPr bwMode="auto">
        <a:xfrm>
          <a:off x="11982450" y="1990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14</xdr:row>
      <xdr:rowOff>0</xdr:rowOff>
    </xdr:from>
    <xdr:to>
      <xdr:col>7</xdr:col>
      <xdr:colOff>304800</xdr:colOff>
      <xdr:row>15</xdr:row>
      <xdr:rowOff>120650</xdr:rowOff>
    </xdr:to>
    <xdr:sp macro="" textlink="">
      <xdr:nvSpPr>
        <xdr:cNvPr id="8456" name="AutoShape 264">
          <a:extLst>
            <a:ext uri="{FF2B5EF4-FFF2-40B4-BE49-F238E27FC236}">
              <a16:creationId xmlns:a16="http://schemas.microsoft.com/office/drawing/2014/main" id="{EAF65064-8F02-4FA7-A7B5-0C44FF177183}"/>
            </a:ext>
          </a:extLst>
        </xdr:cNvPr>
        <xdr:cNvSpPr>
          <a:spLocks noChangeAspect="1" noChangeArrowheads="1"/>
        </xdr:cNvSpPr>
      </xdr:nvSpPr>
      <xdr:spPr bwMode="auto">
        <a:xfrm>
          <a:off x="11982450" y="2533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32</xdr:row>
      <xdr:rowOff>0</xdr:rowOff>
    </xdr:from>
    <xdr:to>
      <xdr:col>7</xdr:col>
      <xdr:colOff>304800</xdr:colOff>
      <xdr:row>33</xdr:row>
      <xdr:rowOff>120650</xdr:rowOff>
    </xdr:to>
    <xdr:sp macro="" textlink="">
      <xdr:nvSpPr>
        <xdr:cNvPr id="8457" name="AutoShape 265">
          <a:extLst>
            <a:ext uri="{FF2B5EF4-FFF2-40B4-BE49-F238E27FC236}">
              <a16:creationId xmlns:a16="http://schemas.microsoft.com/office/drawing/2014/main" id="{A8EC7E47-AED7-47A1-8EBA-1338D705886F}"/>
            </a:ext>
          </a:extLst>
        </xdr:cNvPr>
        <xdr:cNvSpPr>
          <a:spLocks noChangeAspect="1" noChangeArrowheads="1"/>
        </xdr:cNvSpPr>
      </xdr:nvSpPr>
      <xdr:spPr bwMode="auto">
        <a:xfrm>
          <a:off x="11982450" y="5791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33</xdr:row>
      <xdr:rowOff>0</xdr:rowOff>
    </xdr:from>
    <xdr:to>
      <xdr:col>7</xdr:col>
      <xdr:colOff>304800</xdr:colOff>
      <xdr:row>34</xdr:row>
      <xdr:rowOff>120650</xdr:rowOff>
    </xdr:to>
    <xdr:sp macro="" textlink="">
      <xdr:nvSpPr>
        <xdr:cNvPr id="8458" name="AutoShape 266">
          <a:extLst>
            <a:ext uri="{FF2B5EF4-FFF2-40B4-BE49-F238E27FC236}">
              <a16:creationId xmlns:a16="http://schemas.microsoft.com/office/drawing/2014/main" id="{813DB849-148A-4C95-AFF7-CC5535217238}"/>
            </a:ext>
          </a:extLst>
        </xdr:cNvPr>
        <xdr:cNvSpPr>
          <a:spLocks noChangeAspect="1" noChangeArrowheads="1"/>
        </xdr:cNvSpPr>
      </xdr:nvSpPr>
      <xdr:spPr bwMode="auto">
        <a:xfrm>
          <a:off x="11982450" y="5972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34</xdr:row>
      <xdr:rowOff>0</xdr:rowOff>
    </xdr:from>
    <xdr:to>
      <xdr:col>7</xdr:col>
      <xdr:colOff>304800</xdr:colOff>
      <xdr:row>35</xdr:row>
      <xdr:rowOff>120650</xdr:rowOff>
    </xdr:to>
    <xdr:sp macro="" textlink="">
      <xdr:nvSpPr>
        <xdr:cNvPr id="8459" name="AutoShape 267">
          <a:extLst>
            <a:ext uri="{FF2B5EF4-FFF2-40B4-BE49-F238E27FC236}">
              <a16:creationId xmlns:a16="http://schemas.microsoft.com/office/drawing/2014/main" id="{399F5770-645E-4974-B8D0-FDA3FC670348}"/>
            </a:ext>
          </a:extLst>
        </xdr:cNvPr>
        <xdr:cNvSpPr>
          <a:spLocks noChangeAspect="1" noChangeArrowheads="1"/>
        </xdr:cNvSpPr>
      </xdr:nvSpPr>
      <xdr:spPr bwMode="auto">
        <a:xfrm>
          <a:off x="11982450" y="61531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40</xdr:row>
      <xdr:rowOff>0</xdr:rowOff>
    </xdr:from>
    <xdr:to>
      <xdr:col>7</xdr:col>
      <xdr:colOff>304800</xdr:colOff>
      <xdr:row>41</xdr:row>
      <xdr:rowOff>120650</xdr:rowOff>
    </xdr:to>
    <xdr:sp macro="" textlink="">
      <xdr:nvSpPr>
        <xdr:cNvPr id="8460" name="AutoShape 268">
          <a:extLst>
            <a:ext uri="{FF2B5EF4-FFF2-40B4-BE49-F238E27FC236}">
              <a16:creationId xmlns:a16="http://schemas.microsoft.com/office/drawing/2014/main" id="{3540829E-FEBF-4B84-8217-9EC53EE657D8}"/>
            </a:ext>
          </a:extLst>
        </xdr:cNvPr>
        <xdr:cNvSpPr>
          <a:spLocks noChangeAspect="1" noChangeArrowheads="1"/>
        </xdr:cNvSpPr>
      </xdr:nvSpPr>
      <xdr:spPr bwMode="auto">
        <a:xfrm>
          <a:off x="11982450" y="7239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53</xdr:row>
      <xdr:rowOff>0</xdr:rowOff>
    </xdr:from>
    <xdr:to>
      <xdr:col>7</xdr:col>
      <xdr:colOff>304800</xdr:colOff>
      <xdr:row>54</xdr:row>
      <xdr:rowOff>120650</xdr:rowOff>
    </xdr:to>
    <xdr:sp macro="" textlink="">
      <xdr:nvSpPr>
        <xdr:cNvPr id="8461" name="AutoShape 269">
          <a:extLst>
            <a:ext uri="{FF2B5EF4-FFF2-40B4-BE49-F238E27FC236}">
              <a16:creationId xmlns:a16="http://schemas.microsoft.com/office/drawing/2014/main" id="{A78A90D2-195B-4FBD-AF60-C3B086559529}"/>
            </a:ext>
          </a:extLst>
        </xdr:cNvPr>
        <xdr:cNvSpPr>
          <a:spLocks noChangeAspect="1" noChangeArrowheads="1"/>
        </xdr:cNvSpPr>
      </xdr:nvSpPr>
      <xdr:spPr bwMode="auto">
        <a:xfrm>
          <a:off x="11982450" y="95916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67</xdr:row>
      <xdr:rowOff>0</xdr:rowOff>
    </xdr:from>
    <xdr:to>
      <xdr:col>7</xdr:col>
      <xdr:colOff>304800</xdr:colOff>
      <xdr:row>68</xdr:row>
      <xdr:rowOff>120650</xdr:rowOff>
    </xdr:to>
    <xdr:sp macro="" textlink="">
      <xdr:nvSpPr>
        <xdr:cNvPr id="8462" name="AutoShape 270">
          <a:extLst>
            <a:ext uri="{FF2B5EF4-FFF2-40B4-BE49-F238E27FC236}">
              <a16:creationId xmlns:a16="http://schemas.microsoft.com/office/drawing/2014/main" id="{2E200D32-A97A-4153-8CCC-04937B2E2688}"/>
            </a:ext>
          </a:extLst>
        </xdr:cNvPr>
        <xdr:cNvSpPr>
          <a:spLocks noChangeAspect="1" noChangeArrowheads="1"/>
        </xdr:cNvSpPr>
      </xdr:nvSpPr>
      <xdr:spPr bwMode="auto">
        <a:xfrm>
          <a:off x="11982450" y="121253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69</xdr:row>
      <xdr:rowOff>0</xdr:rowOff>
    </xdr:from>
    <xdr:to>
      <xdr:col>7</xdr:col>
      <xdr:colOff>304800</xdr:colOff>
      <xdr:row>70</xdr:row>
      <xdr:rowOff>120650</xdr:rowOff>
    </xdr:to>
    <xdr:sp macro="" textlink="">
      <xdr:nvSpPr>
        <xdr:cNvPr id="8463" name="AutoShape 271">
          <a:extLst>
            <a:ext uri="{FF2B5EF4-FFF2-40B4-BE49-F238E27FC236}">
              <a16:creationId xmlns:a16="http://schemas.microsoft.com/office/drawing/2014/main" id="{B012AC0A-BE7D-45C6-9293-6FAD1D2EF2C9}"/>
            </a:ext>
          </a:extLst>
        </xdr:cNvPr>
        <xdr:cNvSpPr>
          <a:spLocks noChangeAspect="1" noChangeArrowheads="1"/>
        </xdr:cNvSpPr>
      </xdr:nvSpPr>
      <xdr:spPr bwMode="auto">
        <a:xfrm>
          <a:off x="11982450" y="124872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79</xdr:row>
      <xdr:rowOff>0</xdr:rowOff>
    </xdr:from>
    <xdr:to>
      <xdr:col>7</xdr:col>
      <xdr:colOff>304800</xdr:colOff>
      <xdr:row>80</xdr:row>
      <xdr:rowOff>120650</xdr:rowOff>
    </xdr:to>
    <xdr:sp macro="" textlink="">
      <xdr:nvSpPr>
        <xdr:cNvPr id="8464" name="AutoShape 272">
          <a:extLst>
            <a:ext uri="{FF2B5EF4-FFF2-40B4-BE49-F238E27FC236}">
              <a16:creationId xmlns:a16="http://schemas.microsoft.com/office/drawing/2014/main" id="{F30DB2BC-2787-4312-9085-801DB8B5B4BA}"/>
            </a:ext>
          </a:extLst>
        </xdr:cNvPr>
        <xdr:cNvSpPr>
          <a:spLocks noChangeAspect="1" noChangeArrowheads="1"/>
        </xdr:cNvSpPr>
      </xdr:nvSpPr>
      <xdr:spPr bwMode="auto">
        <a:xfrm>
          <a:off x="11982450" y="14297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85</xdr:row>
      <xdr:rowOff>0</xdr:rowOff>
    </xdr:from>
    <xdr:to>
      <xdr:col>7</xdr:col>
      <xdr:colOff>304800</xdr:colOff>
      <xdr:row>86</xdr:row>
      <xdr:rowOff>120650</xdr:rowOff>
    </xdr:to>
    <xdr:sp macro="" textlink="">
      <xdr:nvSpPr>
        <xdr:cNvPr id="8465" name="AutoShape 273">
          <a:extLst>
            <a:ext uri="{FF2B5EF4-FFF2-40B4-BE49-F238E27FC236}">
              <a16:creationId xmlns:a16="http://schemas.microsoft.com/office/drawing/2014/main" id="{471C0C8A-69A5-4E91-9DC3-D55BFBEF61A2}"/>
            </a:ext>
          </a:extLst>
        </xdr:cNvPr>
        <xdr:cNvSpPr>
          <a:spLocks noChangeAspect="1" noChangeArrowheads="1"/>
        </xdr:cNvSpPr>
      </xdr:nvSpPr>
      <xdr:spPr bwMode="auto">
        <a:xfrm>
          <a:off x="11982450" y="15382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86</xdr:row>
      <xdr:rowOff>0</xdr:rowOff>
    </xdr:from>
    <xdr:to>
      <xdr:col>7</xdr:col>
      <xdr:colOff>304800</xdr:colOff>
      <xdr:row>87</xdr:row>
      <xdr:rowOff>120650</xdr:rowOff>
    </xdr:to>
    <xdr:sp macro="" textlink="">
      <xdr:nvSpPr>
        <xdr:cNvPr id="8466" name="AutoShape 274">
          <a:extLst>
            <a:ext uri="{FF2B5EF4-FFF2-40B4-BE49-F238E27FC236}">
              <a16:creationId xmlns:a16="http://schemas.microsoft.com/office/drawing/2014/main" id="{6DC417FC-BE73-48EB-9780-E05F0BE7098F}"/>
            </a:ext>
          </a:extLst>
        </xdr:cNvPr>
        <xdr:cNvSpPr>
          <a:spLocks noChangeAspect="1" noChangeArrowheads="1"/>
        </xdr:cNvSpPr>
      </xdr:nvSpPr>
      <xdr:spPr bwMode="auto">
        <a:xfrm>
          <a:off x="11982450" y="15563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97</xdr:row>
      <xdr:rowOff>0</xdr:rowOff>
    </xdr:from>
    <xdr:to>
      <xdr:col>7</xdr:col>
      <xdr:colOff>304800</xdr:colOff>
      <xdr:row>98</xdr:row>
      <xdr:rowOff>120650</xdr:rowOff>
    </xdr:to>
    <xdr:sp macro="" textlink="">
      <xdr:nvSpPr>
        <xdr:cNvPr id="8467" name="AutoShape 275">
          <a:extLst>
            <a:ext uri="{FF2B5EF4-FFF2-40B4-BE49-F238E27FC236}">
              <a16:creationId xmlns:a16="http://schemas.microsoft.com/office/drawing/2014/main" id="{A4101640-AE25-4E61-AF4D-E27EEC8404C7}"/>
            </a:ext>
          </a:extLst>
        </xdr:cNvPr>
        <xdr:cNvSpPr>
          <a:spLocks noChangeAspect="1" noChangeArrowheads="1"/>
        </xdr:cNvSpPr>
      </xdr:nvSpPr>
      <xdr:spPr bwMode="auto">
        <a:xfrm>
          <a:off x="11982450" y="175545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108</xdr:row>
      <xdr:rowOff>0</xdr:rowOff>
    </xdr:from>
    <xdr:to>
      <xdr:col>7</xdr:col>
      <xdr:colOff>304800</xdr:colOff>
      <xdr:row>109</xdr:row>
      <xdr:rowOff>120650</xdr:rowOff>
    </xdr:to>
    <xdr:sp macro="" textlink="">
      <xdr:nvSpPr>
        <xdr:cNvPr id="8468" name="AutoShape 276">
          <a:extLst>
            <a:ext uri="{FF2B5EF4-FFF2-40B4-BE49-F238E27FC236}">
              <a16:creationId xmlns:a16="http://schemas.microsoft.com/office/drawing/2014/main" id="{73528F53-D73B-4D02-BE3C-0A2A88ADB061}"/>
            </a:ext>
          </a:extLst>
        </xdr:cNvPr>
        <xdr:cNvSpPr>
          <a:spLocks noChangeAspect="1" noChangeArrowheads="1"/>
        </xdr:cNvSpPr>
      </xdr:nvSpPr>
      <xdr:spPr bwMode="auto">
        <a:xfrm>
          <a:off x="11982450" y="19545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124</xdr:row>
      <xdr:rowOff>0</xdr:rowOff>
    </xdr:from>
    <xdr:to>
      <xdr:col>7</xdr:col>
      <xdr:colOff>304800</xdr:colOff>
      <xdr:row>125</xdr:row>
      <xdr:rowOff>120650</xdr:rowOff>
    </xdr:to>
    <xdr:sp macro="" textlink="">
      <xdr:nvSpPr>
        <xdr:cNvPr id="8469" name="AutoShape 277">
          <a:extLst>
            <a:ext uri="{FF2B5EF4-FFF2-40B4-BE49-F238E27FC236}">
              <a16:creationId xmlns:a16="http://schemas.microsoft.com/office/drawing/2014/main" id="{D3019745-D5D9-470F-9E52-135D5B74DAAF}"/>
            </a:ext>
          </a:extLst>
        </xdr:cNvPr>
        <xdr:cNvSpPr>
          <a:spLocks noChangeAspect="1" noChangeArrowheads="1"/>
        </xdr:cNvSpPr>
      </xdr:nvSpPr>
      <xdr:spPr bwMode="auto">
        <a:xfrm>
          <a:off x="11982450" y="22440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Companies" displayName="Companies" ref="B22:I30" totalsRowShown="0" headerRowDxfId="100" dataDxfId="99" tableBorderDxfId="98" headerRowCellStyle="Normal 2">
  <autoFilter ref="B22:I30" xr:uid="{00000000-0009-0000-0100-000009000000}"/>
  <tableColumns count="8">
    <tableColumn id="1" xr3:uid="{00000000-0010-0000-0000-000001000000}" name="Full company name" dataDxfId="97"/>
    <tableColumn id="7" xr3:uid="{00000000-0010-0000-0000-000007000000}" name="Company type" dataDxfId="96" dataCellStyle="Normal 2"/>
    <tableColumn id="2" xr3:uid="{00000000-0010-0000-0000-000002000000}" name="Company ID number" dataDxfId="95"/>
    <tableColumn id="5" xr3:uid="{00000000-0010-0000-0000-000005000000}" name="Sector" dataDxfId="94" dataCellStyle="Normal 2"/>
    <tableColumn id="3" xr3:uid="{00000000-0010-0000-0000-000003000000}" name="Commodities (comma-seperated)" dataDxfId="93" dataCellStyle="Normal 2"/>
    <tableColumn id="4" xr3:uid="{00000000-0010-0000-0000-000004000000}" name="Stock exchange listing or company website " dataDxfId="92" dataCellStyle="Comma"/>
    <tableColumn id="8" xr3:uid="{00000000-0010-0000-0000-000008000000}" name="Audited financial statement (or balance sheet, cash flows, profit/loss statement if unavailable)" dataDxfId="91" dataCellStyle="Comma"/>
    <tableColumn id="6" xr3:uid="{00000000-0010-0000-0000-000006000000}" name="Payments to Governments Report" dataDxfId="90" dataCellStyle="Comma">
      <calculatedColumnFormula>SUMIF(Table10[Company],Companies[[#This Row],[Full company name]],Table10[Revenue value])</calculatedColumnFormula>
    </tableColumn>
  </tableColumns>
  <tableStyleInfo name="EITI Tabl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1000000}" name="Government_agencies" displayName="Government_agencies" ref="B14:E16" totalsRowShown="0" headerRowDxfId="89" dataDxfId="88" tableBorderDxfId="87" headerRowCellStyle="Normal 2">
  <autoFilter ref="B14:E16" xr:uid="{00000000-0009-0000-0100-00000B000000}"/>
  <tableColumns count="4">
    <tableColumn id="1" xr3:uid="{00000000-0010-0000-0100-000001000000}" name="Full name of agency" dataDxfId="86"/>
    <tableColumn id="4" xr3:uid="{00000000-0010-0000-0100-000004000000}" name="Agency type" dataDxfId="85" dataCellStyle="Normal 2"/>
    <tableColumn id="2" xr3:uid="{00000000-0010-0000-0100-000002000000}" name="ID number (if applicable)" dataDxfId="84"/>
    <tableColumn id="3" xr3:uid="{00000000-0010-0000-0100-000003000000}" name="Total reported" dataDxfId="83" dataCellStyle="Comma">
      <calculatedColumnFormula>SUMIF(Government_revenues_table[Government entity],Government_agencies[[#This Row],[Full name of agency]],Government_revenues_table[Revenue value])</calculatedColumnFormula>
    </tableColumn>
  </tableColumns>
  <tableStyleInfo name="EITI Table"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2000000}" name="Companies15" displayName="Companies15" ref="B33:J44" totalsRowShown="0" headerRowDxfId="82" dataDxfId="81" tableBorderDxfId="80" headerRowCellStyle="Normal 2">
  <autoFilter ref="B33:J44" xr:uid="{00000000-0009-0000-0100-00000E000000}"/>
  <tableColumns count="9">
    <tableColumn id="1" xr3:uid="{00000000-0010-0000-0200-000001000000}" name="Full project name" dataDxfId="79"/>
    <tableColumn id="2" xr3:uid="{00000000-0010-0000-0200-000002000000}" name="Legal agreement reference number(s): contract, licence, lease, concession, …" dataDxfId="78"/>
    <tableColumn id="3" xr3:uid="{00000000-0010-0000-0200-000003000000}" name="Affiliated companies, start with Operator" dataDxfId="77"/>
    <tableColumn id="5" xr3:uid="{00000000-0010-0000-0200-000005000000}" name="Commodities (one commodity/row)" dataDxfId="76" dataCellStyle="Normal 2"/>
    <tableColumn id="6" xr3:uid="{00000000-0010-0000-0200-000006000000}" name="Status" dataDxfId="75"/>
    <tableColumn id="7" xr3:uid="{00000000-0010-0000-0200-000007000000}" name="Production (volume)" dataDxfId="74"/>
    <tableColumn id="8" xr3:uid="{00000000-0010-0000-0200-000008000000}" name="Unit" dataDxfId="73"/>
    <tableColumn id="9" xr3:uid="{00000000-0010-0000-0200-000009000000}" name="Production (value)" dataDxfId="72" dataCellStyle="Normal 2"/>
    <tableColumn id="10" xr3:uid="{00000000-0010-0000-0200-00000A000000}" name="Currency" dataDxfId="71"/>
  </tableColumns>
  <tableStyleInfo name="EITI Table"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overnment_revenues_table" displayName="Government_revenues_table" ref="B21:K25" totalsRowShown="0" headerRowDxfId="70" dataDxfId="69">
  <autoFilter ref="B21:K25" xr:uid="{00000000-0009-0000-0100-000006000000}"/>
  <tableColumns count="10">
    <tableColumn id="8" xr3:uid="{00000000-0010-0000-0300-000008000000}" name="GFS Level 1" dataDxfId="68" dataCellStyle="Explanatory Text">
      <calculatedColumnFormula>IFERROR(VLOOKUP(Government_revenues_table[[#This Row],[GFS Classification]],Table6_GFS_codes_classification[],COLUMNS($F:F)+3,FALSE),"Do not enter data")</calculatedColumnFormula>
    </tableColumn>
    <tableColumn id="9" xr3:uid="{00000000-0010-0000-0300-000009000000}" name="GFS Level 2" dataDxfId="67" dataCellStyle="Explanatory Text">
      <calculatedColumnFormula>IFERROR(VLOOKUP(Government_revenues_table[[#This Row],[GFS Classification]],Table6_GFS_codes_classification[],COLUMNS($F:G)+3,FALSE),"Do not enter data")</calculatedColumnFormula>
    </tableColumn>
    <tableColumn id="10" xr3:uid="{00000000-0010-0000-0300-00000A000000}" name="GFS Level 3" dataDxfId="66" dataCellStyle="Explanatory Text">
      <calculatedColumnFormula>IFERROR(VLOOKUP(Government_revenues_table[[#This Row],[GFS Classification]],Table6_GFS_codes_classification[],COLUMNS($F:H)+3,FALSE),"Do not enter data")</calculatedColumnFormula>
    </tableColumn>
    <tableColumn id="7" xr3:uid="{00000000-0010-0000-0300-000007000000}" name="GFS Level 4" dataDxfId="65" dataCellStyle="Explanatory Text">
      <calculatedColumnFormula>IFERROR(VLOOKUP(Government_revenues_table[[#This Row],[GFS Classification]],Table6_GFS_codes_classification[],COLUMNS($F:I)+3,FALSE),"Do not enter data")</calculatedColumnFormula>
    </tableColumn>
    <tableColumn id="1" xr3:uid="{00000000-0010-0000-0300-000001000000}" name="GFS Classification" dataDxfId="64"/>
    <tableColumn id="11" xr3:uid="{00000000-0010-0000-0300-00000B000000}" name="Sector" dataDxfId="63"/>
    <tableColumn id="3" xr3:uid="{00000000-0010-0000-0300-000003000000}" name="Revenue stream name" dataDxfId="62"/>
    <tableColumn id="4" xr3:uid="{00000000-0010-0000-0300-000004000000}" name="Government entity" dataDxfId="61"/>
    <tableColumn id="5" xr3:uid="{00000000-0010-0000-0300-000005000000}" name="Revenue value" dataDxfId="60" dataCellStyle="Comma"/>
    <tableColumn id="2" xr3:uid="{00000000-0010-0000-0300-000002000000}" name="Currency" dataDxfId="59"/>
  </tableColumns>
  <tableStyleInfo name="EITI Table"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B14:N16" totalsRowShown="0" headerRowDxfId="58" dataDxfId="57">
  <autoFilter ref="B14:N16" xr:uid="{00000000-0009-0000-0100-00000A000000}"/>
  <tableColumns count="13">
    <tableColumn id="7" xr3:uid="{00000000-0010-0000-0400-000007000000}" name="Sector" dataDxfId="56">
      <calculatedColumnFormula>VLOOKUP(C15,Companies[],3,FALSE)</calculatedColumnFormula>
    </tableColumn>
    <tableColumn id="1" xr3:uid="{00000000-0010-0000-0400-000001000000}" name="Company" dataDxfId="55"/>
    <tableColumn id="3" xr3:uid="{00000000-0010-0000-0400-000003000000}" name="Government entity" dataDxfId="54"/>
    <tableColumn id="4" xr3:uid="{00000000-0010-0000-0400-000004000000}" name="Revenue stream name" dataDxfId="53"/>
    <tableColumn id="5" xr3:uid="{00000000-0010-0000-0400-000005000000}" name="Levied on project (Y/N)" dataDxfId="52"/>
    <tableColumn id="6" xr3:uid="{00000000-0010-0000-0400-000006000000}" name="Reported by project (Y/N)" dataDxfId="51" dataCellStyle="Comma"/>
    <tableColumn id="2" xr3:uid="{00000000-0010-0000-0400-000002000000}" name="Project name" dataDxfId="50"/>
    <tableColumn id="13" xr3:uid="{00000000-0010-0000-0400-00000D000000}" name="Reporting currency" dataDxfId="49"/>
    <tableColumn id="14" xr3:uid="{00000000-0010-0000-0400-00000E000000}" name="Revenue value" dataDxfId="48" dataCellStyle="Comma"/>
    <tableColumn id="18" xr3:uid="{00000000-0010-0000-0400-000012000000}" name="Payment made in-kind (Y/N)" dataDxfId="47"/>
    <tableColumn id="8" xr3:uid="{00000000-0010-0000-0400-000008000000}" name="In-kind volume (if applicable)" dataDxfId="46"/>
    <tableColumn id="9" xr3:uid="{00000000-0010-0000-0400-000009000000}" name="Unit (if applicable)" dataDxfId="45"/>
    <tableColumn id="10" xr3:uid="{00000000-0010-0000-0400-00000A000000}" name="Comments" dataDxfId="44"/>
  </tableColumns>
  <tableStyleInfo name="EITI Table"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5000000}" name="Table1_Country_codes_and_currencies" displayName="Table1_Country_codes_and_currencies" ref="A2:G246" totalsRowShown="0" headerRowDxfId="43" dataDxfId="42">
  <autoFilter ref="A2:G246" xr:uid="{00000000-0009-0000-0100-000001000000}"/>
  <sortState xmlns:xlrd2="http://schemas.microsoft.com/office/spreadsheetml/2017/richdata2" ref="A3:G246">
    <sortCondition ref="A2:A246"/>
  </sortState>
  <tableColumns count="7">
    <tableColumn id="1" xr3:uid="{00000000-0010-0000-0500-000001000000}" name="Country or Area name" dataDxfId="41"/>
    <tableColumn id="2" xr3:uid="{00000000-0010-0000-0500-000002000000}" name="ISO Alpha-2 Code" dataDxfId="40"/>
    <tableColumn id="3" xr3:uid="{00000000-0010-0000-0500-000003000000}" name="ISO Alpha-3 Code" dataDxfId="39"/>
    <tableColumn id="4" xr3:uid="{00000000-0010-0000-0500-000004000000}" name="ISO Numeric Code (UN M49)" dataDxfId="38"/>
    <tableColumn id="5" xr3:uid="{00000000-0010-0000-0500-000005000000}" name="Currency code (ISO-4217)" dataDxfId="37"/>
    <tableColumn id="6" xr3:uid="{00000000-0010-0000-0500-000006000000}" name="Currency code num (ISO-4217)" dataDxfId="36"/>
    <tableColumn id="7" xr3:uid="{00000000-0010-0000-0500-000007000000}" name="Currency" dataDxfId="35"/>
  </tableColumns>
  <tableStyleInfo name="EITI Table"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6000000}" name="Table2_Simple_options" displayName="Table2_Simple_options" ref="I2:I7" totalsRowShown="0" headerRowDxfId="34" dataDxfId="33">
  <autoFilter ref="I2:I7" xr:uid="{00000000-0009-0000-0100-000002000000}"/>
  <tableColumns count="1">
    <tableColumn id="1" xr3:uid="{00000000-0010-0000-0600-000001000000}" name="List" dataDxfId="32"/>
  </tableColumns>
  <tableStyleInfo name="EITI Table"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7000000}" name="Table4_Currency_code_list" displayName="Table4_Currency_code_list" ref="I10:K168" totalsRowShown="0" headerRowDxfId="31" dataDxfId="29" headerRowBorderDxfId="30" tableBorderDxfId="28">
  <autoFilter ref="I10:K168" xr:uid="{00000000-0009-0000-0100-000004000000}"/>
  <tableColumns count="3">
    <tableColumn id="1" xr3:uid="{00000000-0010-0000-0700-000001000000}" name="Currency code (ISO-4217)" dataDxfId="27"/>
    <tableColumn id="2" xr3:uid="{00000000-0010-0000-0700-000002000000}" name="Currency code num (ISO-4217)" dataDxfId="26"/>
    <tableColumn id="3" xr3:uid="{00000000-0010-0000-0700-000003000000}" name="Currency" dataDxfId="25"/>
  </tableColumns>
  <tableStyleInfo name="EITI Table"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Table3_Reporting_options" displayName="Table3_Reporting_options" ref="K2:K7" totalsRowShown="0" headerRowDxfId="24" dataDxfId="23">
  <autoFilter ref="K2:K7" xr:uid="{00000000-0009-0000-0100-000003000000}"/>
  <tableColumns count="1">
    <tableColumn id="1" xr3:uid="{00000000-0010-0000-0800-000001000000}" name="List" dataDxfId="22"/>
  </tableColumns>
  <tableStyleInfo name="EITI Table"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9000000}" name="Table5_Commodities_list" displayName="Table5_Commodities_list" ref="N2:P74" totalsRowShown="0" headerRowDxfId="21">
  <autoFilter ref="N2:P74" xr:uid="{00000000-0009-0000-0100-000005000000}"/>
  <sortState xmlns:xlrd2="http://schemas.microsoft.com/office/spreadsheetml/2017/richdata2" ref="N3:P72">
    <sortCondition ref="N2:N72"/>
  </sortState>
  <tableColumns count="3">
    <tableColumn id="1" xr3:uid="{00000000-0010-0000-0900-000001000000}" name="HS ProductCode" dataDxfId="20"/>
    <tableColumn id="2" xr3:uid="{00000000-0010-0000-0900-000002000000}" name="HS Product Description" dataDxfId="19"/>
    <tableColumn id="3" xr3:uid="{00000000-0010-0000-0900-000003000000}" name="HS Product Description w volume" dataDxfId="18"/>
  </tableColumns>
  <tableStyleInfo name="EITI Table"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A000000}" name="Table6_GFS_codes_classification" displayName="Table6_GFS_codes_classification" ref="S2:Y30" totalsRowShown="0" headerRowDxfId="17" dataDxfId="16">
  <autoFilter ref="S2:Y30" xr:uid="{00000000-0009-0000-0100-000007000000}"/>
  <tableColumns count="7">
    <tableColumn id="4" xr3:uid="{00000000-0010-0000-0A00-000004000000}" name="Combined" dataDxfId="15"/>
    <tableColumn id="1" xr3:uid="{00000000-0010-0000-0A00-000001000000}" name="GFS description" dataDxfId="14"/>
    <tableColumn id="2" xr3:uid="{00000000-0010-0000-0A00-000002000000}" name="GFS Code" dataDxfId="13"/>
    <tableColumn id="5" xr3:uid="{00000000-0010-0000-0A00-000005000000}" name="GFS Level 1" dataDxfId="12"/>
    <tableColumn id="6" xr3:uid="{00000000-0010-0000-0A00-000006000000}" name="GFS Level 2" dataDxfId="11"/>
    <tableColumn id="7" xr3:uid="{00000000-0010-0000-0A00-000007000000}" name="GFS Level 3" dataDxfId="10"/>
    <tableColumn id="8" xr3:uid="{00000000-0010-0000-0A00-000008000000}" name="GFS Level 4" dataDxfId="9"/>
  </tableColumns>
  <tableStyleInfo name="EITI Table"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B000000}" name="Table7_sectors" displayName="Table7_sectors" ref="AA2:AA9" totalsRowShown="0" headerRowDxfId="8" dataDxfId="7">
  <autoFilter ref="AA2:AA9" xr:uid="{00000000-0009-0000-0100-000008000000}"/>
  <tableColumns count="1">
    <tableColumn id="1" xr3:uid="{00000000-0010-0000-0B00-000001000000}" name="Sector(s)" dataDxfId="6"/>
  </tableColumns>
  <tableStyleInfo name="EITI Table"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C000000}" name="Table12" displayName="Table12" ref="AC2:AC8" totalsRowShown="0" headerRowDxfId="5" dataDxfId="4">
  <autoFilter ref="AC2:AC8" xr:uid="{00000000-0009-0000-0100-00000C000000}"/>
  <tableColumns count="1">
    <tableColumn id="1" xr3:uid="{00000000-0010-0000-0C00-000001000000}" name="Project phases" dataDxfId="3"/>
  </tableColumns>
  <tableStyleInfo name="EITI Table"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D000000}" name="Government_entity_type" displayName="Government_entity_type" ref="AE2:AE7" totalsRowShown="0" headerRowDxfId="2" dataDxfId="1">
  <autoFilter ref="AE2:AE7" xr:uid="{00000000-0009-0000-0100-00000D000000}"/>
  <tableColumns count="1">
    <tableColumn id="1" xr3:uid="{00000000-0010-0000-0D00-000001000000}" name="&lt; Agency type &gt;" dataDxfId="0"/>
  </tableColumns>
  <tableStyleInfo name="EITI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iti.org/countries" TargetMode="External"/><Relationship Id="rId13" Type="http://schemas.openxmlformats.org/officeDocument/2006/relationships/printerSettings" Target="../printerSettings/printerSettings1.bin"/><Relationship Id="rId3" Type="http://schemas.openxmlformats.org/officeDocument/2006/relationships/hyperlink" Target="mailto:data@eiti.org" TargetMode="External"/><Relationship Id="rId7" Type="http://schemas.openxmlformats.org/officeDocument/2006/relationships/hyperlink" Target="mailto:data@eiti.org" TargetMode="External"/><Relationship Id="rId12" Type="http://schemas.openxmlformats.org/officeDocument/2006/relationships/hyperlink" Target="mailto:data@eiti.org?subject=Summary%20data%20feedback" TargetMode="External"/><Relationship Id="rId2" Type="http://schemas.openxmlformats.org/officeDocument/2006/relationships/hyperlink" Target="mailto:data@eiti.org" TargetMode="External"/><Relationship Id="rId1" Type="http://schemas.openxmlformats.org/officeDocument/2006/relationships/hyperlink" Target="https://eiti.org/data" TargetMode="External"/><Relationship Id="rId6" Type="http://schemas.openxmlformats.org/officeDocument/2006/relationships/hyperlink" Target="https://eiti.org/summary-data-template" TargetMode="External"/><Relationship Id="rId11" Type="http://schemas.openxmlformats.org/officeDocument/2006/relationships/hyperlink" Target="https://eiti.org/summary-data-template" TargetMode="External"/><Relationship Id="rId5" Type="http://schemas.openxmlformats.org/officeDocument/2006/relationships/hyperlink" Target="mailto:data@eiti.org" TargetMode="External"/><Relationship Id="rId10" Type="http://schemas.openxmlformats.org/officeDocument/2006/relationships/hyperlink" Target="https://eiti.org/countries" TargetMode="External"/><Relationship Id="rId4" Type="http://schemas.openxmlformats.org/officeDocument/2006/relationships/hyperlink" Target="mailto:data@eiti.org" TargetMode="External"/><Relationship Id="rId9" Type="http://schemas.openxmlformats.org/officeDocument/2006/relationships/hyperlink" Target="https://eiti.org/countries"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https://eiti.org/document/standard" TargetMode="External"/><Relationship Id="rId1" Type="http://schemas.openxmlformats.org/officeDocument/2006/relationships/hyperlink" Target="https://en.wikipedia.org/wiki/ISO_4217" TargetMode="External"/><Relationship Id="rId6" Type="http://schemas.openxmlformats.org/officeDocument/2006/relationships/printerSettings" Target="../printerSettings/printerSettings2.bin"/><Relationship Id="rId5" Type="http://schemas.openxmlformats.org/officeDocument/2006/relationships/hyperlink" Target="mailto:robin.ferrier@bdo.sr" TargetMode="External"/><Relationship Id="rId4" Type="http://schemas.openxmlformats.org/officeDocument/2006/relationships/hyperlink" Target="https://eiti.org/document/standard"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eiti.org/document/standard" TargetMode="External"/><Relationship Id="rId13" Type="http://schemas.openxmlformats.org/officeDocument/2006/relationships/hyperlink" Target="https://eiti.org/document/standard" TargetMode="External"/><Relationship Id="rId18" Type="http://schemas.openxmlformats.org/officeDocument/2006/relationships/hyperlink" Target="https://eiti.org/document/standard" TargetMode="External"/><Relationship Id="rId26" Type="http://schemas.openxmlformats.org/officeDocument/2006/relationships/hyperlink" Target="https://eiti.org/summary-data-template" TargetMode="External"/><Relationship Id="rId3" Type="http://schemas.openxmlformats.org/officeDocument/2006/relationships/hyperlink" Target="https://eiti.org/document/standard" TargetMode="External"/><Relationship Id="rId21" Type="http://schemas.openxmlformats.org/officeDocument/2006/relationships/hyperlink" Target="https://eiti.org/document/standard" TargetMode="External"/><Relationship Id="rId34" Type="http://schemas.openxmlformats.org/officeDocument/2006/relationships/hyperlink" Target="https://www.staatsolie.com/en/staatsolie-hydrocarbon-institute/overview-pscs-1957-now/" TargetMode="External"/><Relationship Id="rId7" Type="http://schemas.openxmlformats.org/officeDocument/2006/relationships/hyperlink" Target="https://unstats.un.org/unsd/tradekb/Knowledgebase/50018/Harmonized-Commodity-Description-and-Coding-Systems-HS" TargetMode="External"/><Relationship Id="rId12" Type="http://schemas.openxmlformats.org/officeDocument/2006/relationships/hyperlink" Target="https://eiti.org/document/standard" TargetMode="External"/><Relationship Id="rId17" Type="http://schemas.openxmlformats.org/officeDocument/2006/relationships/hyperlink" Target="https://eiti.org/document/standard" TargetMode="External"/><Relationship Id="rId25" Type="http://schemas.openxmlformats.org/officeDocument/2006/relationships/hyperlink" Target="mailto:data@eiti.org" TargetMode="External"/><Relationship Id="rId33" Type="http://schemas.openxmlformats.org/officeDocument/2006/relationships/hyperlink" Target="https://www.staatsolie.com/en/staatsolie-hydrocarbon-institute/overview-pscs-1957-now/" TargetMode="External"/><Relationship Id="rId2" Type="http://schemas.openxmlformats.org/officeDocument/2006/relationships/hyperlink" Target="https://eiti.org/document/standard" TargetMode="External"/><Relationship Id="rId16" Type="http://schemas.openxmlformats.org/officeDocument/2006/relationships/hyperlink" Target="https://eiti.org/document/standard" TargetMode="External"/><Relationship Id="rId20" Type="http://schemas.openxmlformats.org/officeDocument/2006/relationships/hyperlink" Target="https://eiti.org/document/standard" TargetMode="External"/><Relationship Id="rId29" Type="http://schemas.openxmlformats.org/officeDocument/2006/relationships/hyperlink" Target="https://geologymining-sr.maps.arcgis.com/home/index.html" TargetMode="External"/><Relationship Id="rId1" Type="http://schemas.openxmlformats.org/officeDocument/2006/relationships/hyperlink" Target="https://eiti.org/document/standard" TargetMode="External"/><Relationship Id="rId6" Type="http://schemas.openxmlformats.org/officeDocument/2006/relationships/hyperlink" Target="https://eiti.org/document/standard" TargetMode="External"/><Relationship Id="rId11" Type="http://schemas.openxmlformats.org/officeDocument/2006/relationships/hyperlink" Target="https://eiti.org/document/standard" TargetMode="External"/><Relationship Id="rId24" Type="http://schemas.openxmlformats.org/officeDocument/2006/relationships/hyperlink" Target="https://unstats.un.org/unsd/nationalaccount/sna2008.asp" TargetMode="External"/><Relationship Id="rId32" Type="http://schemas.openxmlformats.org/officeDocument/2006/relationships/hyperlink" Target="https://www.cbvs.sr/en/publications-research/cbvs-reports/annual-reports" TargetMode="External"/><Relationship Id="rId5" Type="http://schemas.openxmlformats.org/officeDocument/2006/relationships/hyperlink" Target="https://eiti.org/document/standard" TargetMode="External"/><Relationship Id="rId15" Type="http://schemas.openxmlformats.org/officeDocument/2006/relationships/hyperlink" Target="https://eiti.org/document/standard" TargetMode="External"/><Relationship Id="rId23" Type="http://schemas.openxmlformats.org/officeDocument/2006/relationships/hyperlink" Target="https://eiti.org/document/standard" TargetMode="External"/><Relationship Id="rId28" Type="http://schemas.openxmlformats.org/officeDocument/2006/relationships/hyperlink" Target="https://eiti.org/document/standard" TargetMode="External"/><Relationship Id="rId36" Type="http://schemas.openxmlformats.org/officeDocument/2006/relationships/printerSettings" Target="../printerSettings/printerSettings3.bin"/><Relationship Id="rId10" Type="http://schemas.openxmlformats.org/officeDocument/2006/relationships/hyperlink" Target="https://eiti.org/document/standard" TargetMode="External"/><Relationship Id="rId19" Type="http://schemas.openxmlformats.org/officeDocument/2006/relationships/hyperlink" Target="https://eiti.org/document/standard" TargetMode="External"/><Relationship Id="rId31" Type="http://schemas.openxmlformats.org/officeDocument/2006/relationships/hyperlink" Target="https://www.cbvs.sr/en/publications-research/cbvs-reports/annual-reports" TargetMode="External"/><Relationship Id="rId4" Type="http://schemas.openxmlformats.org/officeDocument/2006/relationships/hyperlink" Target="https://eiti.org/document/standard" TargetMode="External"/><Relationship Id="rId9" Type="http://schemas.openxmlformats.org/officeDocument/2006/relationships/hyperlink" Target="https://eiti.org/document/standard" TargetMode="External"/><Relationship Id="rId14" Type="http://schemas.openxmlformats.org/officeDocument/2006/relationships/hyperlink" Target="https://eiti.org/document/standard" TargetMode="External"/><Relationship Id="rId22" Type="http://schemas.openxmlformats.org/officeDocument/2006/relationships/hyperlink" Target="https://eiti.org/document/standard" TargetMode="External"/><Relationship Id="rId27" Type="http://schemas.openxmlformats.org/officeDocument/2006/relationships/hyperlink" Target="https://eiti.org/document/standard" TargetMode="External"/><Relationship Id="rId30" Type="http://schemas.openxmlformats.org/officeDocument/2006/relationships/hyperlink" Target="https://www.planningofficesuriname.com/" TargetMode="External"/><Relationship Id="rId35" Type="http://schemas.openxmlformats.org/officeDocument/2006/relationships/hyperlink" Target="https://www.planningofficesuriname.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eiti.org/summary-data-template" TargetMode="External"/><Relationship Id="rId7" Type="http://schemas.openxmlformats.org/officeDocument/2006/relationships/table" Target="../tables/table3.xml"/><Relationship Id="rId2" Type="http://schemas.openxmlformats.org/officeDocument/2006/relationships/hyperlink" Target="mailto:data@eiti.org" TargetMode="External"/><Relationship Id="rId1" Type="http://schemas.openxmlformats.org/officeDocument/2006/relationships/hyperlink" Target="mailto:data@eiti.org" TargetMode="External"/><Relationship Id="rId6" Type="http://schemas.openxmlformats.org/officeDocument/2006/relationships/table" Target="../tables/table2.xml"/><Relationship Id="rId5" Type="http://schemas.openxmlformats.org/officeDocument/2006/relationships/table" Target="../tables/table1.x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mailto:data@eiti.org" TargetMode="External"/><Relationship Id="rId7" Type="http://schemas.openxmlformats.org/officeDocument/2006/relationships/table" Target="../tables/table4.xml"/><Relationship Id="rId2" Type="http://schemas.openxmlformats.org/officeDocument/2006/relationships/hyperlink" Target="https://eiti.org/document/standard" TargetMode="External"/><Relationship Id="rId1" Type="http://schemas.openxmlformats.org/officeDocument/2006/relationships/hyperlink" Target="https://eiti.org/document/standard" TargetMode="External"/><Relationship Id="rId6" Type="http://schemas.openxmlformats.org/officeDocument/2006/relationships/drawing" Target="../drawings/drawing2.xml"/><Relationship Id="rId5" Type="http://schemas.openxmlformats.org/officeDocument/2006/relationships/printerSettings" Target="../printerSettings/printerSettings5.bin"/><Relationship Id="rId4" Type="http://schemas.openxmlformats.org/officeDocument/2006/relationships/hyperlink" Target="https://eiti.org/summary-data-templat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mailto:data@eiti.org" TargetMode="External"/><Relationship Id="rId2" Type="http://schemas.openxmlformats.org/officeDocument/2006/relationships/hyperlink" Target="mailto:data@eiti.org" TargetMode="External"/><Relationship Id="rId1" Type="http://schemas.openxmlformats.org/officeDocument/2006/relationships/hyperlink" Target="https://eiti.org/document/standard" TargetMode="External"/><Relationship Id="rId6" Type="http://schemas.openxmlformats.org/officeDocument/2006/relationships/table" Target="../tables/table5.xml"/><Relationship Id="rId5" Type="http://schemas.openxmlformats.org/officeDocument/2006/relationships/printerSettings" Target="../printerSettings/printerSettings6.bin"/><Relationship Id="rId4" Type="http://schemas.openxmlformats.org/officeDocument/2006/relationships/hyperlink" Target="https://eiti.org/summary-data-template" TargetMode="External"/></Relationships>
</file>

<file path=xl/worksheets/_rels/sheet7.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table" Target="../tables/table9.xml"/><Relationship Id="rId11" Type="http://schemas.openxmlformats.org/officeDocument/2006/relationships/table" Target="../tables/table14.xml"/><Relationship Id="rId5" Type="http://schemas.openxmlformats.org/officeDocument/2006/relationships/table" Target="../tables/table8.xml"/><Relationship Id="rId10" Type="http://schemas.openxmlformats.org/officeDocument/2006/relationships/table" Target="../tables/table13.xml"/><Relationship Id="rId4" Type="http://schemas.openxmlformats.org/officeDocument/2006/relationships/table" Target="../tables/table7.xml"/><Relationship Id="rId9"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G57"/>
  <sheetViews>
    <sheetView showGridLines="0" tabSelected="1" zoomScale="70" zoomScaleNormal="70" workbookViewId="0">
      <selection activeCell="G20" sqref="G20"/>
    </sheetView>
  </sheetViews>
  <sheetFormatPr defaultColWidth="4" defaultRowHeight="24" customHeight="1" x14ac:dyDescent="0.3"/>
  <cols>
    <col min="1" max="1" width="4" style="17"/>
    <col min="2" max="2" width="4" style="17" hidden="1" customWidth="1"/>
    <col min="3" max="3" width="76.5546875" style="17" customWidth="1"/>
    <col min="4" max="4" width="2.88671875" style="17" customWidth="1"/>
    <col min="5" max="5" width="56.109375" style="17" customWidth="1"/>
    <col min="6" max="6" width="2.88671875" style="17" customWidth="1"/>
    <col min="7" max="7" width="50.5546875" style="17" customWidth="1"/>
    <col min="8" max="16384" width="4" style="17"/>
  </cols>
  <sheetData>
    <row r="1" spans="3:7" ht="15.75" customHeight="1" x14ac:dyDescent="0.3">
      <c r="C1" s="18"/>
    </row>
    <row r="2" spans="3:7" ht="15" x14ac:dyDescent="0.3"/>
    <row r="3" spans="3:7" ht="15" x14ac:dyDescent="0.3">
      <c r="E3" s="19"/>
      <c r="G3" s="19"/>
    </row>
    <row r="4" spans="3:7" ht="15" x14ac:dyDescent="0.3">
      <c r="E4" s="19" t="s">
        <v>1636</v>
      </c>
      <c r="G4" s="310">
        <v>45187</v>
      </c>
    </row>
    <row r="5" spans="3:7" ht="15" x14ac:dyDescent="0.3"/>
    <row r="6" spans="3:7" ht="3.75" customHeight="1" x14ac:dyDescent="0.3"/>
    <row r="7" spans="3:7" ht="3.75" customHeight="1" x14ac:dyDescent="0.3"/>
    <row r="8" spans="3:7" ht="15" x14ac:dyDescent="0.3"/>
    <row r="9" spans="3:7" ht="15" x14ac:dyDescent="0.3">
      <c r="C9" s="38"/>
      <c r="D9" s="39"/>
      <c r="E9" s="39"/>
      <c r="F9" s="40"/>
      <c r="G9" s="40"/>
    </row>
    <row r="10" spans="3:7" x14ac:dyDescent="0.3">
      <c r="C10" s="116" t="s">
        <v>0</v>
      </c>
      <c r="D10" s="41"/>
      <c r="E10" s="41"/>
      <c r="F10" s="40"/>
      <c r="G10" s="40"/>
    </row>
    <row r="11" spans="3:7" ht="15" x14ac:dyDescent="0.3">
      <c r="C11" s="42" t="s">
        <v>1861</v>
      </c>
      <c r="D11" s="43"/>
      <c r="E11" s="43"/>
      <c r="F11" s="40"/>
      <c r="G11" s="40"/>
    </row>
    <row r="12" spans="3:7" ht="15" x14ac:dyDescent="0.3">
      <c r="C12" s="38"/>
      <c r="D12" s="39"/>
      <c r="E12" s="39"/>
      <c r="F12" s="40"/>
      <c r="G12" s="40"/>
    </row>
    <row r="13" spans="3:7" ht="15" x14ac:dyDescent="0.3">
      <c r="C13" s="44" t="s">
        <v>1938</v>
      </c>
      <c r="D13" s="39"/>
      <c r="E13" s="39"/>
      <c r="F13" s="40"/>
      <c r="G13" s="40"/>
    </row>
    <row r="14" spans="3:7" ht="15" x14ac:dyDescent="0.3">
      <c r="C14" s="261" t="s">
        <v>5</v>
      </c>
      <c r="D14" s="261"/>
      <c r="E14" s="261"/>
      <c r="F14" s="40"/>
      <c r="G14" s="40"/>
    </row>
    <row r="15" spans="3:7" ht="15" x14ac:dyDescent="0.3">
      <c r="C15" s="45"/>
      <c r="D15" s="45"/>
      <c r="E15" s="45"/>
      <c r="F15" s="40"/>
      <c r="G15" s="40"/>
    </row>
    <row r="16" spans="3:7" ht="15" x14ac:dyDescent="0.3">
      <c r="C16" s="46" t="s">
        <v>1638</v>
      </c>
      <c r="D16" s="47"/>
      <c r="E16" s="47"/>
      <c r="F16" s="40"/>
      <c r="G16" s="40"/>
    </row>
    <row r="17" spans="3:7" ht="15" x14ac:dyDescent="0.3">
      <c r="C17" s="48" t="s">
        <v>1639</v>
      </c>
      <c r="D17" s="47"/>
      <c r="E17" s="47"/>
      <c r="F17" s="40"/>
      <c r="G17" s="40"/>
    </row>
    <row r="18" spans="3:7" ht="15" x14ac:dyDescent="0.3">
      <c r="C18" s="48" t="s">
        <v>1640</v>
      </c>
      <c r="D18" s="47"/>
      <c r="E18" s="47"/>
      <c r="F18" s="40"/>
      <c r="G18" s="40"/>
    </row>
    <row r="19" spans="3:7" ht="15" x14ac:dyDescent="0.3">
      <c r="C19" s="265" t="s">
        <v>1839</v>
      </c>
      <c r="D19" s="265"/>
      <c r="E19" s="265"/>
      <c r="F19" s="40"/>
      <c r="G19" s="40"/>
    </row>
    <row r="20" spans="3:7" ht="32.1" customHeight="1" x14ac:dyDescent="0.3">
      <c r="C20" s="260" t="s">
        <v>1840</v>
      </c>
      <c r="D20" s="260"/>
      <c r="E20" s="260"/>
      <c r="F20" s="40"/>
      <c r="G20" s="40"/>
    </row>
    <row r="21" spans="3:7" ht="15" x14ac:dyDescent="0.3">
      <c r="C21" s="47"/>
      <c r="D21" s="47"/>
      <c r="E21" s="47"/>
      <c r="F21" s="40"/>
      <c r="G21" s="40"/>
    </row>
    <row r="22" spans="3:7" ht="15" x14ac:dyDescent="0.3">
      <c r="C22" s="46" t="s">
        <v>1841</v>
      </c>
      <c r="D22" s="48"/>
      <c r="E22" s="48"/>
      <c r="F22" s="40"/>
      <c r="G22" s="40"/>
    </row>
    <row r="23" spans="3:7" ht="15" x14ac:dyDescent="0.3">
      <c r="C23" s="48"/>
      <c r="D23" s="48"/>
      <c r="E23" s="48"/>
      <c r="F23" s="40"/>
      <c r="G23" s="40"/>
    </row>
    <row r="24" spans="3:7" ht="15" x14ac:dyDescent="0.3">
      <c r="C24" s="49"/>
      <c r="D24" s="41"/>
      <c r="E24" s="41"/>
      <c r="F24" s="40"/>
      <c r="G24" s="40"/>
    </row>
    <row r="25" spans="3:7" ht="15" x14ac:dyDescent="0.3">
      <c r="C25" s="50" t="s">
        <v>1641</v>
      </c>
      <c r="D25" s="41"/>
      <c r="E25" s="41"/>
      <c r="F25" s="40"/>
      <c r="G25" s="40"/>
    </row>
    <row r="26" spans="3:7" ht="15" x14ac:dyDescent="0.3">
      <c r="C26" s="51"/>
      <c r="D26" s="41"/>
      <c r="E26" s="41"/>
      <c r="F26" s="40"/>
      <c r="G26" s="40"/>
    </row>
    <row r="27" spans="3:7" ht="15" x14ac:dyDescent="0.3">
      <c r="C27" s="52" t="s">
        <v>1842</v>
      </c>
      <c r="D27" s="41"/>
      <c r="E27" s="41"/>
      <c r="F27" s="40"/>
      <c r="G27" s="40"/>
    </row>
    <row r="28" spans="3:7" ht="15" x14ac:dyDescent="0.3">
      <c r="C28" s="52" t="s">
        <v>1843</v>
      </c>
      <c r="D28" s="41"/>
      <c r="E28" s="41"/>
      <c r="F28" s="40"/>
      <c r="G28" s="40"/>
    </row>
    <row r="29" spans="3:7" ht="15" x14ac:dyDescent="0.3">
      <c r="C29" s="52" t="s">
        <v>1844</v>
      </c>
      <c r="D29" s="41"/>
      <c r="E29" s="41"/>
      <c r="F29" s="40"/>
      <c r="G29" s="40"/>
    </row>
    <row r="30" spans="3:7" ht="15" x14ac:dyDescent="0.3">
      <c r="C30" s="52" t="s">
        <v>1845</v>
      </c>
      <c r="D30" s="41"/>
      <c r="E30" s="41"/>
      <c r="F30" s="40"/>
      <c r="G30" s="40"/>
    </row>
    <row r="31" spans="3:7" ht="15" x14ac:dyDescent="0.3">
      <c r="C31" s="52" t="s">
        <v>1846</v>
      </c>
      <c r="D31" s="41"/>
      <c r="E31" s="41"/>
      <c r="F31" s="40"/>
      <c r="G31" s="40"/>
    </row>
    <row r="32" spans="3:7" ht="15" x14ac:dyDescent="0.3">
      <c r="C32" s="49"/>
      <c r="D32" s="49"/>
      <c r="E32" s="49"/>
      <c r="F32" s="40"/>
      <c r="G32" s="40"/>
    </row>
    <row r="33" spans="3:7" ht="15" x14ac:dyDescent="0.3">
      <c r="C33" s="258" t="s">
        <v>1860</v>
      </c>
      <c r="D33" s="258"/>
      <c r="E33" s="258"/>
      <c r="F33" s="258"/>
      <c r="G33" s="258"/>
    </row>
    <row r="34" spans="3:7" s="20" customFormat="1" ht="15" x14ac:dyDescent="0.35">
      <c r="C34" s="21"/>
      <c r="D34" s="21"/>
      <c r="E34" s="22"/>
    </row>
    <row r="35" spans="3:7" ht="30" x14ac:dyDescent="0.3">
      <c r="C35" s="53" t="s">
        <v>1863</v>
      </c>
      <c r="E35" s="200" t="s">
        <v>1642</v>
      </c>
      <c r="G35" s="24" t="s">
        <v>1643</v>
      </c>
    </row>
    <row r="36" spans="3:7" s="20" customFormat="1" ht="15" x14ac:dyDescent="0.3">
      <c r="C36" s="25"/>
      <c r="E36" s="25"/>
      <c r="G36" s="25"/>
    </row>
    <row r="37" spans="3:7" ht="15" x14ac:dyDescent="0.35">
      <c r="C37" s="46" t="s">
        <v>1862</v>
      </c>
      <c r="D37" s="49"/>
      <c r="E37" s="54"/>
      <c r="F37" s="40"/>
      <c r="G37" s="40"/>
    </row>
    <row r="38" spans="3:7" ht="15" x14ac:dyDescent="0.35">
      <c r="C38" s="26"/>
      <c r="D38" s="26"/>
      <c r="E38" s="27"/>
    </row>
    <row r="40" spans="3:7" ht="15.6" customHeight="1" x14ac:dyDescent="0.3">
      <c r="C40" s="55" t="s">
        <v>1847</v>
      </c>
      <c r="D40" s="28"/>
      <c r="E40" s="58" t="s">
        <v>1848</v>
      </c>
      <c r="F40" s="59"/>
      <c r="G40" s="60"/>
    </row>
    <row r="41" spans="3:7" ht="43.5" customHeight="1" x14ac:dyDescent="0.3">
      <c r="C41" s="56" t="s">
        <v>1849</v>
      </c>
      <c r="D41" s="28"/>
      <c r="E41" s="61" t="s">
        <v>1850</v>
      </c>
      <c r="F41" s="62"/>
      <c r="G41" s="63"/>
    </row>
    <row r="42" spans="3:7" ht="31.5" customHeight="1" x14ac:dyDescent="0.3">
      <c r="C42" s="56" t="s">
        <v>1851</v>
      </c>
      <c r="D42" s="28"/>
      <c r="E42" s="64" t="s">
        <v>1852</v>
      </c>
      <c r="F42" s="62"/>
      <c r="G42" s="63"/>
    </row>
    <row r="43" spans="3:7" ht="24" customHeight="1" x14ac:dyDescent="0.3">
      <c r="C43" s="56" t="s">
        <v>1853</v>
      </c>
      <c r="D43" s="28"/>
      <c r="E43" s="61" t="s">
        <v>1854</v>
      </c>
      <c r="F43" s="62"/>
      <c r="G43" s="63"/>
    </row>
    <row r="44" spans="3:7" ht="48" customHeight="1" x14ac:dyDescent="0.3">
      <c r="C44" s="57" t="s">
        <v>1855</v>
      </c>
      <c r="D44" s="28"/>
      <c r="E44" s="65" t="s">
        <v>1856</v>
      </c>
      <c r="F44" s="66"/>
      <c r="G44" s="67"/>
    </row>
    <row r="45" spans="3:7" ht="12" customHeight="1" thickBot="1" x14ac:dyDescent="0.35"/>
    <row r="46" spans="3:7" ht="15.6" thickBot="1" x14ac:dyDescent="0.35">
      <c r="C46" s="262" t="s">
        <v>1838</v>
      </c>
      <c r="D46" s="263"/>
      <c r="E46" s="263"/>
      <c r="F46" s="263"/>
      <c r="G46" s="264"/>
    </row>
    <row r="47" spans="3:7" ht="15.6" thickBot="1" x14ac:dyDescent="0.35">
      <c r="C47" s="259" t="s">
        <v>1857</v>
      </c>
      <c r="D47" s="259"/>
      <c r="E47" s="259"/>
      <c r="F47" s="259"/>
      <c r="G47" s="259"/>
    </row>
    <row r="48" spans="3:7" ht="15.6" thickBot="1" x14ac:dyDescent="0.35">
      <c r="C48" s="26"/>
      <c r="D48" s="26"/>
      <c r="E48" s="26"/>
      <c r="F48" s="26"/>
    </row>
    <row r="49" spans="2:7" ht="15" x14ac:dyDescent="0.3">
      <c r="C49" s="29" t="s">
        <v>1837</v>
      </c>
      <c r="D49" s="30"/>
      <c r="E49" s="31"/>
      <c r="F49" s="30"/>
      <c r="G49" s="30"/>
    </row>
    <row r="50" spans="2:7" ht="15" x14ac:dyDescent="0.3">
      <c r="C50" s="257" t="s">
        <v>1858</v>
      </c>
      <c r="D50" s="257"/>
      <c r="E50" s="257"/>
      <c r="F50" s="257"/>
      <c r="G50" s="257"/>
    </row>
    <row r="51" spans="2:7" ht="15" x14ac:dyDescent="0.3">
      <c r="B51" s="32" t="s">
        <v>993</v>
      </c>
      <c r="C51" s="33" t="s">
        <v>1859</v>
      </c>
      <c r="D51" s="32"/>
      <c r="E51" s="34"/>
      <c r="F51" s="32"/>
      <c r="G51" s="35"/>
    </row>
    <row r="52" spans="2:7" ht="15" x14ac:dyDescent="0.3"/>
    <row r="53" spans="2:7" ht="15" x14ac:dyDescent="0.3"/>
    <row r="54" spans="2:7" ht="15" x14ac:dyDescent="0.3"/>
    <row r="55" spans="2:7" ht="15" x14ac:dyDescent="0.3"/>
    <row r="56" spans="2:7" ht="15" x14ac:dyDescent="0.3"/>
    <row r="57" spans="2:7" ht="15" x14ac:dyDescent="0.3"/>
  </sheetData>
  <mergeCells count="7">
    <mergeCell ref="C50:G50"/>
    <mergeCell ref="C33:G33"/>
    <mergeCell ref="C47:G47"/>
    <mergeCell ref="C20:E20"/>
    <mergeCell ref="C14:E14"/>
    <mergeCell ref="C46:G46"/>
    <mergeCell ref="C19:E19"/>
  </mergeCells>
  <dataValidations count="2">
    <dataValidation type="whole" errorStyle="warning" allowBlank="1" showInputMessage="1" showErrorMessage="1" errorTitle="Please don't edit this cell" error="To be input by the International Secretariat" sqref="G4" xr:uid="{00000000-0002-0000-0000-000000000000}">
      <formula1>444</formula1>
      <formula2>555</formula2>
    </dataValidation>
    <dataValidation type="whole" allowBlank="1" showInputMessage="1" showErrorMessage="1" errorTitle="Do not edit these cells" error="Please do not edit these cells" sqref="G1:G3 C1:F4 C5:G52" xr:uid="{00000000-0002-0000-0000-000001000000}">
      <formula1>10000</formula1>
      <formula2>50000</formula2>
    </dataValidation>
  </dataValidations>
  <hyperlinks>
    <hyperlink ref="C20:E20" r:id="rId1" display="The data will be used to populate the global EITI data repository, available on the international EITI website: https://eiti.org/data" xr:uid="{00000000-0004-0000-0000-000000000000}"/>
    <hyperlink ref="C47:G47" r:id="rId2" display="Give us your feedback or report a conflict in the data! Write to us at  data@eiti.org" xr:uid="{00000000-0004-0000-0000-000001000000}"/>
    <hyperlink ref="G47" r:id="rId3" display="Give us your feedback or report a conflict in the data! Write to us at  data@eiti.org" xr:uid="{00000000-0004-0000-0000-000002000000}"/>
    <hyperlink ref="E47:F47" r:id="rId4" display="Give us your feedback or report a conflict in the data! Write to us at  data@eiti.org" xr:uid="{00000000-0004-0000-0000-000003000000}"/>
    <hyperlink ref="F47" r:id="rId5" display="Give us your feedback or report a conflict in the data! Write to us at  data@eiti.org" xr:uid="{00000000-0004-0000-0000-000004000000}"/>
    <hyperlink ref="C46:G46" r:id="rId6" display="For the latest version of Summary data templates, see  https://eiti.org/summary-data-template" xr:uid="{00000000-0004-0000-0000-000005000000}"/>
    <hyperlink ref="C19:E19" r:id="rId7" display="3. This Data sheet should be submitted alongside the EITI Report. Send it to the International Secretariat: data@eiti.org " xr:uid="{00000000-0004-0000-0000-000006000000}"/>
    <hyperlink ref="F46" r:id="rId8" display="Curious about your country? Check if you country implements the EITI Standard at  https://eiti.org/countries" xr:uid="{00000000-0004-0000-0000-000007000000}"/>
    <hyperlink ref="E46:F46" r:id="rId9" display="Curious about your country? Check if you country implements the EITI Standard at  https://eiti.org/countries" xr:uid="{00000000-0004-0000-0000-000008000000}"/>
    <hyperlink ref="G46" r:id="rId10" display="Curious about your country? Check if you country implements the EITI Standard at  https://eiti.org/countries" xr:uid="{00000000-0004-0000-0000-000009000000}"/>
    <hyperlink ref="C46:G46" r:id="rId11" display="For the latest version of Summary data templates, see  https://eiti.org/summary-data-template" xr:uid="{00000000-0004-0000-0000-00000A000000}"/>
    <hyperlink ref="C33:D33" r:id="rId12" display="The International Secretariat can provide advice and support on request. Please contact " xr:uid="{00000000-0004-0000-0000-00000B000000}"/>
  </hyperlinks>
  <pageMargins left="0.7" right="0.7" top="0.75" bottom="0.75" header="0.3" footer="0.3"/>
  <pageSetup paperSize="9"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G95"/>
  <sheetViews>
    <sheetView showGridLines="0" topLeftCell="A10" zoomScale="90" zoomScaleNormal="90" workbookViewId="0">
      <selection activeCell="I10" sqref="H1:I1048576"/>
    </sheetView>
  </sheetViews>
  <sheetFormatPr defaultColWidth="4" defaultRowHeight="24" customHeight="1" x14ac:dyDescent="0.3"/>
  <cols>
    <col min="1" max="1" width="4" style="7"/>
    <col min="2" max="2" width="4" style="7" hidden="1" customWidth="1"/>
    <col min="3" max="3" width="75" style="7" bestFit="1" customWidth="1"/>
    <col min="4" max="4" width="2.88671875" style="7" customWidth="1"/>
    <col min="5" max="5" width="44.44140625" style="7" bestFit="1" customWidth="1"/>
    <col min="6" max="6" width="2.88671875" style="7" customWidth="1"/>
    <col min="7" max="7" width="40.109375" style="7" bestFit="1" customWidth="1"/>
    <col min="8" max="16384" width="4" style="7"/>
  </cols>
  <sheetData>
    <row r="1" spans="1:7" ht="16.2" x14ac:dyDescent="0.3"/>
    <row r="2" spans="1:7" ht="16.2" x14ac:dyDescent="0.3">
      <c r="C2" s="269" t="s">
        <v>1864</v>
      </c>
      <c r="D2" s="269"/>
      <c r="E2" s="269"/>
      <c r="F2" s="269"/>
      <c r="G2" s="269"/>
    </row>
    <row r="3" spans="1:7" s="174" customFormat="1" x14ac:dyDescent="0.3">
      <c r="C3" s="270" t="s">
        <v>1637</v>
      </c>
      <c r="D3" s="270"/>
      <c r="E3" s="270"/>
      <c r="F3" s="270"/>
      <c r="G3" s="270"/>
    </row>
    <row r="4" spans="1:7" ht="12.75" customHeight="1" x14ac:dyDescent="0.3">
      <c r="C4" s="271" t="s">
        <v>1865</v>
      </c>
      <c r="D4" s="271"/>
      <c r="E4" s="271"/>
      <c r="F4" s="271"/>
      <c r="G4" s="271"/>
    </row>
    <row r="5" spans="1:7" ht="12.75" customHeight="1" x14ac:dyDescent="0.3">
      <c r="C5" s="272" t="s">
        <v>1635</v>
      </c>
      <c r="D5" s="272"/>
      <c r="E5" s="272"/>
      <c r="F5" s="272"/>
      <c r="G5" s="272"/>
    </row>
    <row r="6" spans="1:7" ht="12.75" customHeight="1" x14ac:dyDescent="0.3">
      <c r="C6" s="272" t="s">
        <v>1866</v>
      </c>
      <c r="D6" s="272"/>
      <c r="E6" s="272"/>
      <c r="F6" s="272"/>
      <c r="G6" s="272"/>
    </row>
    <row r="7" spans="1:7" ht="12.75" customHeight="1" x14ac:dyDescent="0.35">
      <c r="C7" s="276" t="s">
        <v>1867</v>
      </c>
      <c r="D7" s="276"/>
      <c r="E7" s="276"/>
      <c r="F7" s="276"/>
      <c r="G7" s="276"/>
    </row>
    <row r="8" spans="1:7" ht="16.2" x14ac:dyDescent="0.3">
      <c r="C8" s="17"/>
      <c r="D8" s="68"/>
      <c r="E8" s="68"/>
      <c r="F8" s="17"/>
      <c r="G8" s="17"/>
    </row>
    <row r="9" spans="1:7" ht="16.2" x14ac:dyDescent="0.3">
      <c r="C9" s="53" t="s">
        <v>1936</v>
      </c>
      <c r="D9" s="20"/>
      <c r="E9" s="23" t="s">
        <v>1935</v>
      </c>
      <c r="F9" s="20"/>
      <c r="G9" s="24" t="s">
        <v>1643</v>
      </c>
    </row>
    <row r="10" spans="1:7" ht="16.2" x14ac:dyDescent="0.3">
      <c r="C10" s="17"/>
      <c r="D10" s="68"/>
      <c r="E10" s="68"/>
      <c r="F10" s="17"/>
      <c r="G10" s="17"/>
    </row>
    <row r="11" spans="1:7" s="174" customFormat="1" x14ac:dyDescent="0.3">
      <c r="B11" s="176"/>
      <c r="C11" s="188" t="s">
        <v>1630</v>
      </c>
      <c r="E11" s="175"/>
    </row>
    <row r="12" spans="1:7" ht="19.2" thickBot="1" x14ac:dyDescent="0.35">
      <c r="A12" s="13"/>
      <c r="B12" s="13"/>
      <c r="C12" s="189" t="s">
        <v>1327</v>
      </c>
      <c r="D12" s="190"/>
      <c r="E12" s="191" t="s">
        <v>1005</v>
      </c>
      <c r="F12" s="190"/>
      <c r="G12" s="192" t="s">
        <v>1339</v>
      </c>
    </row>
    <row r="13" spans="1:7" ht="16.8" thickBot="1" x14ac:dyDescent="0.35">
      <c r="B13" s="14"/>
      <c r="C13" s="69" t="s">
        <v>993</v>
      </c>
      <c r="D13" s="70"/>
      <c r="E13" s="71"/>
      <c r="F13" s="70"/>
      <c r="G13" s="71"/>
    </row>
    <row r="14" spans="1:7" ht="16.2" x14ac:dyDescent="0.3">
      <c r="A14" s="9"/>
      <c r="B14" s="9" t="s">
        <v>993</v>
      </c>
      <c r="C14" s="72" t="s">
        <v>983</v>
      </c>
      <c r="D14" s="32"/>
      <c r="E14" s="107" t="s">
        <v>613</v>
      </c>
      <c r="F14" s="32"/>
      <c r="G14" s="73"/>
    </row>
    <row r="15" spans="1:7" ht="16.2" x14ac:dyDescent="0.3">
      <c r="A15" s="9"/>
      <c r="B15" s="9" t="s">
        <v>993</v>
      </c>
      <c r="C15" s="72" t="s">
        <v>737</v>
      </c>
      <c r="D15" s="32"/>
      <c r="E15" s="75"/>
      <c r="F15" s="32"/>
      <c r="G15" s="73"/>
    </row>
    <row r="16" spans="1:7" ht="16.2" x14ac:dyDescent="0.3">
      <c r="B16" s="9" t="s">
        <v>993</v>
      </c>
      <c r="C16" s="72" t="s">
        <v>1325</v>
      </c>
      <c r="D16" s="32"/>
      <c r="E16" s="75"/>
      <c r="F16" s="32"/>
      <c r="G16" s="73"/>
    </row>
    <row r="17" spans="1:7" ht="16.8" thickBot="1" x14ac:dyDescent="0.35">
      <c r="B17" s="9" t="s">
        <v>993</v>
      </c>
      <c r="C17" s="79" t="s">
        <v>1326</v>
      </c>
      <c r="D17" s="76"/>
      <c r="E17" s="77"/>
      <c r="F17" s="76"/>
      <c r="G17" s="78"/>
    </row>
    <row r="18" spans="1:7" ht="16.8" thickBot="1" x14ac:dyDescent="0.35">
      <c r="B18" s="14"/>
      <c r="C18" s="69" t="s">
        <v>994</v>
      </c>
      <c r="D18" s="70"/>
      <c r="E18" s="71"/>
      <c r="F18" s="70"/>
      <c r="G18" s="71"/>
    </row>
    <row r="19" spans="1:7" ht="16.2" x14ac:dyDescent="0.3">
      <c r="A19" s="9"/>
      <c r="B19" s="9" t="s">
        <v>994</v>
      </c>
      <c r="C19" s="72" t="s">
        <v>984</v>
      </c>
      <c r="D19" s="32"/>
      <c r="E19" s="108">
        <v>43101</v>
      </c>
      <c r="F19" s="32"/>
      <c r="G19" s="73"/>
    </row>
    <row r="20" spans="1:7" ht="16.8" thickBot="1" x14ac:dyDescent="0.35">
      <c r="A20" s="9"/>
      <c r="B20" s="9" t="s">
        <v>994</v>
      </c>
      <c r="C20" s="79" t="s">
        <v>985</v>
      </c>
      <c r="D20" s="76"/>
      <c r="E20" s="108">
        <v>44196</v>
      </c>
      <c r="F20" s="76"/>
      <c r="G20" s="78"/>
    </row>
    <row r="21" spans="1:7" ht="16.8" thickBot="1" x14ac:dyDescent="0.35">
      <c r="B21" s="14"/>
      <c r="C21" s="69" t="s">
        <v>1328</v>
      </c>
      <c r="D21" s="70"/>
      <c r="E21" s="80"/>
      <c r="F21" s="70"/>
      <c r="G21" s="71"/>
    </row>
    <row r="22" spans="1:7" ht="16.2" x14ac:dyDescent="0.3">
      <c r="B22" s="9" t="s">
        <v>1328</v>
      </c>
      <c r="C22" s="81" t="s">
        <v>995</v>
      </c>
      <c r="D22" s="32"/>
      <c r="E22" s="107" t="s">
        <v>996</v>
      </c>
      <c r="F22" s="32"/>
      <c r="G22" s="73"/>
    </row>
    <row r="23" spans="1:7" ht="16.2" x14ac:dyDescent="0.3">
      <c r="A23" s="9"/>
      <c r="B23" s="9" t="s">
        <v>1328</v>
      </c>
      <c r="C23" s="72" t="s">
        <v>1004</v>
      </c>
      <c r="D23" s="32"/>
      <c r="E23" s="109" t="s">
        <v>1947</v>
      </c>
      <c r="F23" s="32"/>
      <c r="G23" s="73"/>
    </row>
    <row r="24" spans="1:7" ht="16.2" x14ac:dyDescent="0.3">
      <c r="B24" s="9" t="s">
        <v>1328</v>
      </c>
      <c r="C24" s="72" t="s">
        <v>1002</v>
      </c>
      <c r="D24" s="32"/>
      <c r="E24" s="110">
        <v>44928</v>
      </c>
      <c r="F24" s="32"/>
      <c r="G24" s="73"/>
    </row>
    <row r="25" spans="1:7" ht="16.2" x14ac:dyDescent="0.3">
      <c r="A25" s="9"/>
      <c r="B25" s="9" t="s">
        <v>1328</v>
      </c>
      <c r="C25" s="72" t="s">
        <v>1332</v>
      </c>
      <c r="D25" s="32"/>
      <c r="E25" s="111" t="s">
        <v>1948</v>
      </c>
      <c r="F25" s="32"/>
      <c r="G25" s="73"/>
    </row>
    <row r="26" spans="1:7" ht="16.2" x14ac:dyDescent="0.3">
      <c r="B26" s="9" t="s">
        <v>1328</v>
      </c>
      <c r="C26" s="82" t="s">
        <v>1745</v>
      </c>
      <c r="D26" s="83"/>
      <c r="E26" s="109" t="s">
        <v>999</v>
      </c>
      <c r="F26" s="83"/>
      <c r="G26" s="210" t="s">
        <v>1949</v>
      </c>
    </row>
    <row r="27" spans="1:7" ht="16.2" x14ac:dyDescent="0.3">
      <c r="B27" s="9" t="s">
        <v>1328</v>
      </c>
      <c r="C27" s="72" t="s">
        <v>1653</v>
      </c>
      <c r="D27" s="32"/>
      <c r="E27" s="110" t="str">
        <f>IF(OR($E$26=Lists!$I$4,$E$26=Lists!$I$5),"&lt;Date in this format: YYYY-MM-DD&gt;","")</f>
        <v/>
      </c>
      <c r="F27" s="32"/>
      <c r="G27" s="84"/>
    </row>
    <row r="28" spans="1:7" ht="16.2" x14ac:dyDescent="0.3">
      <c r="A28" s="9"/>
      <c r="B28" s="9" t="s">
        <v>1328</v>
      </c>
      <c r="C28" s="72" t="s">
        <v>1669</v>
      </c>
      <c r="D28" s="32"/>
      <c r="E28" s="111" t="str">
        <f>IF(OR($E$26=Lists!$I$4,$E$26=Lists!$I$5),"&lt;URL&gt;","")</f>
        <v/>
      </c>
      <c r="F28" s="32"/>
      <c r="G28" s="84"/>
    </row>
    <row r="29" spans="1:7" ht="16.2" x14ac:dyDescent="0.3">
      <c r="B29" s="9" t="s">
        <v>1328</v>
      </c>
      <c r="C29" s="82" t="s">
        <v>1329</v>
      </c>
      <c r="D29" s="83"/>
      <c r="E29" s="109" t="s">
        <v>999</v>
      </c>
      <c r="F29" s="85"/>
      <c r="G29" s="86"/>
    </row>
    <row r="30" spans="1:7" ht="16.2" x14ac:dyDescent="0.3">
      <c r="A30" s="9"/>
      <c r="B30" s="9" t="s">
        <v>1328</v>
      </c>
      <c r="C30" s="72" t="s">
        <v>1330</v>
      </c>
      <c r="D30" s="32"/>
      <c r="E30" s="110"/>
      <c r="F30" s="32"/>
      <c r="G30" s="73"/>
    </row>
    <row r="31" spans="1:7" ht="16.8" thickBot="1" x14ac:dyDescent="0.35">
      <c r="A31" s="9"/>
      <c r="B31" s="9" t="s">
        <v>1328</v>
      </c>
      <c r="C31" s="72" t="s">
        <v>1331</v>
      </c>
      <c r="D31" s="87"/>
      <c r="E31" s="112"/>
      <c r="F31" s="76"/>
      <c r="G31" s="88"/>
    </row>
    <row r="32" spans="1:7" ht="15.9" customHeight="1" thickBot="1" x14ac:dyDescent="0.35">
      <c r="C32" s="187" t="s">
        <v>1930</v>
      </c>
      <c r="D32" s="89"/>
      <c r="E32" s="34"/>
      <c r="F32" s="90"/>
      <c r="G32" s="35"/>
    </row>
    <row r="33" spans="1:7" ht="16.2" x14ac:dyDescent="0.3">
      <c r="A33" s="9"/>
      <c r="B33" s="11"/>
      <c r="C33" s="91" t="s">
        <v>1646</v>
      </c>
      <c r="D33" s="32"/>
      <c r="E33" s="113" t="s">
        <v>1656</v>
      </c>
      <c r="F33" s="17"/>
      <c r="G33" s="92"/>
    </row>
    <row r="34" spans="1:7" ht="16.8" thickBot="1" x14ac:dyDescent="0.35">
      <c r="B34" s="9" t="s">
        <v>1337</v>
      </c>
      <c r="C34" s="93" t="s">
        <v>1433</v>
      </c>
      <c r="D34" s="76"/>
      <c r="E34" s="114"/>
      <c r="F34" s="70"/>
      <c r="G34" s="94"/>
    </row>
    <row r="35" spans="1:7" ht="18" customHeight="1" thickBot="1" x14ac:dyDescent="0.35">
      <c r="A35" s="9"/>
      <c r="B35" s="9" t="s">
        <v>1337</v>
      </c>
      <c r="C35" s="69" t="s">
        <v>1337</v>
      </c>
      <c r="D35" s="70"/>
      <c r="E35" s="90"/>
      <c r="F35" s="70"/>
      <c r="G35" s="90"/>
    </row>
    <row r="36" spans="1:7" ht="15.6" customHeight="1" x14ac:dyDescent="0.3">
      <c r="B36" s="9" t="s">
        <v>1337</v>
      </c>
      <c r="C36" s="74" t="s">
        <v>1003</v>
      </c>
      <c r="D36" s="32"/>
      <c r="E36" s="75"/>
      <c r="F36" s="32"/>
      <c r="G36" s="32"/>
    </row>
    <row r="37" spans="1:7" ht="16.5" customHeight="1" x14ac:dyDescent="0.3">
      <c r="A37" s="9"/>
      <c r="B37" s="9" t="s">
        <v>1337</v>
      </c>
      <c r="C37" s="95" t="s">
        <v>986</v>
      </c>
      <c r="D37" s="32"/>
      <c r="E37" s="109" t="s">
        <v>996</v>
      </c>
      <c r="F37" s="32"/>
      <c r="G37" s="84"/>
    </row>
    <row r="38" spans="1:7" ht="16.5" customHeight="1" x14ac:dyDescent="0.3">
      <c r="A38" s="9"/>
      <c r="B38" s="9" t="s">
        <v>1337</v>
      </c>
      <c r="C38" s="95" t="s">
        <v>987</v>
      </c>
      <c r="D38" s="32"/>
      <c r="E38" s="109" t="s">
        <v>996</v>
      </c>
      <c r="F38" s="32"/>
      <c r="G38" s="84"/>
    </row>
    <row r="39" spans="1:7" ht="15.6" customHeight="1" x14ac:dyDescent="0.3">
      <c r="B39" s="9" t="s">
        <v>1337</v>
      </c>
      <c r="C39" s="95" t="s">
        <v>1431</v>
      </c>
      <c r="D39" s="32"/>
      <c r="E39" s="109" t="s">
        <v>996</v>
      </c>
      <c r="F39" s="32"/>
      <c r="G39" s="84"/>
    </row>
    <row r="40" spans="1:7" ht="18" customHeight="1" x14ac:dyDescent="0.3">
      <c r="B40" s="9" t="s">
        <v>1337</v>
      </c>
      <c r="C40" s="95" t="s">
        <v>1821</v>
      </c>
      <c r="D40" s="32"/>
      <c r="E40" s="109" t="s">
        <v>1000</v>
      </c>
      <c r="F40" s="32"/>
      <c r="G40" s="84"/>
    </row>
    <row r="41" spans="1:7" ht="16.2" x14ac:dyDescent="0.3">
      <c r="B41" s="9" t="s">
        <v>1337</v>
      </c>
      <c r="C41" s="96" t="s">
        <v>1644</v>
      </c>
      <c r="D41" s="32"/>
      <c r="E41" s="109" t="s">
        <v>1950</v>
      </c>
      <c r="F41" s="32"/>
      <c r="G41" s="84"/>
    </row>
    <row r="42" spans="1:7" ht="16.2" x14ac:dyDescent="0.3">
      <c r="B42" s="9" t="s">
        <v>1337</v>
      </c>
      <c r="C42" s="95" t="s">
        <v>1744</v>
      </c>
      <c r="D42" s="32"/>
      <c r="E42" s="109">
        <v>1</v>
      </c>
      <c r="F42" s="32"/>
      <c r="G42" s="84"/>
    </row>
    <row r="43" spans="1:7" ht="16.2" x14ac:dyDescent="0.3">
      <c r="B43" s="9" t="s">
        <v>1337</v>
      </c>
      <c r="C43" s="95" t="s">
        <v>1820</v>
      </c>
      <c r="D43" s="97"/>
      <c r="E43" s="109">
        <v>7</v>
      </c>
      <c r="F43" s="32"/>
      <c r="G43" s="98"/>
    </row>
    <row r="44" spans="1:7" ht="16.2" x14ac:dyDescent="0.3">
      <c r="B44" s="9" t="s">
        <v>1337</v>
      </c>
      <c r="C44" s="99" t="s">
        <v>1868</v>
      </c>
      <c r="D44" s="32"/>
      <c r="E44" s="115" t="s">
        <v>1178</v>
      </c>
      <c r="F44" s="83"/>
      <c r="G44" s="84"/>
    </row>
    <row r="45" spans="1:7" ht="16.2" x14ac:dyDescent="0.3">
      <c r="B45" s="9" t="s">
        <v>1337</v>
      </c>
      <c r="C45" s="100" t="s">
        <v>1333</v>
      </c>
      <c r="D45" s="32"/>
      <c r="E45" s="211" t="s">
        <v>1951</v>
      </c>
      <c r="F45" s="32"/>
      <c r="G45" s="84" t="s">
        <v>1952</v>
      </c>
    </row>
    <row r="46" spans="1:7" ht="16.8" thickBot="1" x14ac:dyDescent="0.35">
      <c r="B46" s="9" t="s">
        <v>1337</v>
      </c>
      <c r="C46" s="186" t="s">
        <v>1743</v>
      </c>
      <c r="D46" s="76"/>
      <c r="E46" s="209" t="s">
        <v>1953</v>
      </c>
      <c r="F46" s="76"/>
      <c r="G46" s="122"/>
    </row>
    <row r="47" spans="1:7" s="13" customFormat="1" ht="16.8" thickBot="1" x14ac:dyDescent="0.35">
      <c r="A47" s="7"/>
      <c r="B47" s="9" t="s">
        <v>1337</v>
      </c>
      <c r="C47" s="184" t="s">
        <v>1928</v>
      </c>
      <c r="D47" s="76"/>
      <c r="E47" s="185"/>
      <c r="F47" s="76"/>
      <c r="G47" s="122"/>
    </row>
    <row r="48" spans="1:7" ht="15.6" customHeight="1" x14ac:dyDescent="0.3">
      <c r="B48" s="9" t="s">
        <v>1337</v>
      </c>
      <c r="C48" s="95" t="s">
        <v>1334</v>
      </c>
      <c r="D48" s="32"/>
      <c r="E48" s="109" t="s">
        <v>996</v>
      </c>
      <c r="F48" s="32"/>
      <c r="G48" s="84"/>
    </row>
    <row r="49" spans="1:7" s="9" customFormat="1" ht="16.2" x14ac:dyDescent="0.3">
      <c r="A49" s="7"/>
      <c r="C49" s="95" t="s">
        <v>1432</v>
      </c>
      <c r="D49" s="32"/>
      <c r="E49" s="109" t="s">
        <v>996</v>
      </c>
      <c r="F49" s="32"/>
      <c r="G49" s="84"/>
    </row>
    <row r="50" spans="1:7" s="9" customFormat="1" ht="15.6" customHeight="1" x14ac:dyDescent="0.3">
      <c r="A50" s="7"/>
      <c r="C50" s="95" t="s">
        <v>1335</v>
      </c>
      <c r="D50" s="32"/>
      <c r="E50" s="109" t="s">
        <v>996</v>
      </c>
      <c r="F50" s="32"/>
      <c r="G50" s="84"/>
    </row>
    <row r="51" spans="1:7" ht="16.8" thickBot="1" x14ac:dyDescent="0.35">
      <c r="B51" s="9"/>
      <c r="C51" s="120" t="s">
        <v>1336</v>
      </c>
      <c r="D51" s="76"/>
      <c r="E51" s="121" t="s">
        <v>999</v>
      </c>
      <c r="F51" s="76"/>
      <c r="G51" s="122"/>
    </row>
    <row r="52" spans="1:7" ht="16.8" thickBot="1" x14ac:dyDescent="0.35">
      <c r="B52" s="9"/>
      <c r="C52" s="117" t="s">
        <v>1869</v>
      </c>
      <c r="D52" s="118"/>
      <c r="E52" s="119">
        <f>SUM(E53:E56)</f>
        <v>1</v>
      </c>
      <c r="F52" s="118"/>
      <c r="G52" s="118"/>
    </row>
    <row r="53" spans="1:7" ht="16.2" x14ac:dyDescent="0.3">
      <c r="B53" s="9"/>
      <c r="C53" s="72" t="s">
        <v>1623</v>
      </c>
      <c r="D53" s="32"/>
      <c r="E53" s="101">
        <f>COUNTIF('Part 2 - Disclosure checklist'!$D:$D,Lists!$K$4)/SUM(COUNTIF('Part 2 - Disclosure checklist'!$D:$D,"*EITI Reporting or systematically disclosed?*"),COUNTIF('Part 2 - Disclosure checklist'!$D:$D,Lists!$K$4),COUNTIF('Part 2 - Disclosure checklist'!$D:$D,Lists!$K$5),COUNTIF('Part 2 - Disclosure checklist'!$D:$D,Lists!$K$6),COUNTIF('Part 2 - Disclosure checklist'!$D:$D,Lists!$K$7))</f>
        <v>0.29629629629629628</v>
      </c>
      <c r="F53" s="32"/>
      <c r="G53" s="102" t="s">
        <v>1624</v>
      </c>
    </row>
    <row r="54" spans="1:7" s="9" customFormat="1" ht="16.2" x14ac:dyDescent="0.3">
      <c r="B54" s="14"/>
      <c r="C54" s="72" t="s">
        <v>1657</v>
      </c>
      <c r="D54" s="32"/>
      <c r="E54" s="101">
        <f>COUNTIF('Part 2 - Disclosure checklist'!$D:$D,Lists!$K$5)/SUM(COUNTIF('Part 2 - Disclosure checklist'!$D:$D,"*EITI Reporting or systematically disclosed?*"),COUNTIF('Part 2 - Disclosure checklist'!$D:$D,Lists!$K$4),COUNTIF('Part 2 - Disclosure checklist'!$D:$D,Lists!$K$5),COUNTIF('Part 2 - Disclosure checklist'!$D:$D,Lists!$K$6),COUNTIF('Part 2 - Disclosure checklist'!$D:$D,Lists!$K$7))</f>
        <v>0.35185185185185186</v>
      </c>
      <c r="F54" s="32"/>
      <c r="G54" s="102" t="s">
        <v>1624</v>
      </c>
    </row>
    <row r="55" spans="1:7" s="9" customFormat="1" ht="16.2" x14ac:dyDescent="0.3">
      <c r="A55" s="7"/>
      <c r="B55" s="9" t="s">
        <v>1338</v>
      </c>
      <c r="C55" s="72" t="s">
        <v>1000</v>
      </c>
      <c r="D55" s="32"/>
      <c r="E55" s="101">
        <f>COUNTIF('Part 2 - Disclosure checklist'!$D:$D,Lists!$K$6)/SUM(COUNTIF('Part 2 - Disclosure checklist'!$D:$D,"*EITI Reporting or systematically disclosed?*"),COUNTIF('Part 2 - Disclosure checklist'!$D:$D,Lists!$K$4),COUNTIF('Part 2 - Disclosure checklist'!$D:$D,Lists!$K$5),COUNTIF('Part 2 - Disclosure checklist'!$D:$D,Lists!$K$6),COUNTIF('Part 2 - Disclosure checklist'!$D:$D,Lists!$K$7))</f>
        <v>0.22222222222222221</v>
      </c>
      <c r="F55" s="32"/>
      <c r="G55" s="102" t="s">
        <v>1624</v>
      </c>
    </row>
    <row r="56" spans="1:7" ht="15" customHeight="1" thickBot="1" x14ac:dyDescent="0.35">
      <c r="B56" s="9" t="s">
        <v>1338</v>
      </c>
      <c r="C56" s="72" t="s">
        <v>1578</v>
      </c>
      <c r="D56" s="32"/>
      <c r="E56" s="101">
        <f>COUNTIF('Part 2 - Disclosure checklist'!$D:$D,Lists!$K$7)/SUM(COUNTIF('Part 2 - Disclosure checklist'!$D:$D,"*EITI Reporting or systematically disclosed?*"),COUNTIF('Part 2 - Disclosure checklist'!$D:$D,Lists!$K$4),COUNTIF('Part 2 - Disclosure checklist'!$D:$D,Lists!$K$5),COUNTIF('Part 2 - Disclosure checklist'!$D:$D,Lists!$K$6),COUNTIF('Part 2 - Disclosure checklist'!$D:$D,Lists!$K$7))</f>
        <v>0.12962962962962962</v>
      </c>
      <c r="F56" s="32"/>
      <c r="G56" s="102" t="s">
        <v>1624</v>
      </c>
    </row>
    <row r="57" spans="1:7" ht="16.8" thickBot="1" x14ac:dyDescent="0.35">
      <c r="B57" s="9" t="s">
        <v>1338</v>
      </c>
      <c r="C57" s="103" t="s">
        <v>1645</v>
      </c>
      <c r="D57" s="104"/>
      <c r="E57" s="105"/>
      <c r="F57" s="104"/>
      <c r="G57" s="104"/>
    </row>
    <row r="58" spans="1:7" s="9" customFormat="1" ht="16.2" x14ac:dyDescent="0.3">
      <c r="A58" s="7"/>
      <c r="B58" s="9" t="s">
        <v>1338</v>
      </c>
      <c r="C58" s="72" t="s">
        <v>990</v>
      </c>
      <c r="D58" s="32"/>
      <c r="E58" s="107" t="s">
        <v>2036</v>
      </c>
      <c r="F58" s="32"/>
      <c r="G58" s="73"/>
    </row>
    <row r="59" spans="1:7" ht="16.2" x14ac:dyDescent="0.3">
      <c r="C59" s="72" t="s">
        <v>991</v>
      </c>
      <c r="D59" s="32"/>
      <c r="E59" s="107" t="s">
        <v>1947</v>
      </c>
      <c r="F59" s="32"/>
      <c r="G59" s="73"/>
    </row>
    <row r="60" spans="1:7" ht="43.2" x14ac:dyDescent="0.3">
      <c r="C60" s="72" t="s">
        <v>992</v>
      </c>
      <c r="D60" s="32"/>
      <c r="E60" s="212" t="s">
        <v>2037</v>
      </c>
      <c r="F60" s="32"/>
      <c r="G60" s="73"/>
    </row>
    <row r="61" spans="1:7" ht="16.8" thickBot="1" x14ac:dyDescent="0.35">
      <c r="C61" s="106"/>
      <c r="D61" s="76"/>
      <c r="E61" s="77"/>
      <c r="F61" s="76"/>
      <c r="G61" s="87"/>
    </row>
    <row r="62" spans="1:7" s="9" customFormat="1" ht="16.8" thickBot="1" x14ac:dyDescent="0.35">
      <c r="A62" s="7"/>
      <c r="B62" s="7"/>
      <c r="C62" s="273"/>
      <c r="D62" s="273"/>
      <c r="E62" s="273"/>
      <c r="F62" s="273"/>
      <c r="G62" s="273"/>
    </row>
    <row r="63" spans="1:7" s="17" customFormat="1" ht="15.6" thickBot="1" x14ac:dyDescent="0.35">
      <c r="C63" s="262" t="s">
        <v>1838</v>
      </c>
      <c r="D63" s="263"/>
      <c r="E63" s="263"/>
      <c r="F63" s="263"/>
      <c r="G63" s="264"/>
    </row>
    <row r="64" spans="1:7" s="17" customFormat="1" ht="15.6" thickBot="1" x14ac:dyDescent="0.35">
      <c r="C64" s="262" t="s">
        <v>1857</v>
      </c>
      <c r="D64" s="263"/>
      <c r="E64" s="263"/>
      <c r="F64" s="263"/>
      <c r="G64" s="264"/>
    </row>
    <row r="65" spans="2:7" s="17" customFormat="1" ht="15.6" thickBot="1" x14ac:dyDescent="0.35">
      <c r="C65" s="274"/>
      <c r="D65" s="274"/>
      <c r="E65" s="274"/>
      <c r="F65" s="274"/>
      <c r="G65" s="274"/>
    </row>
    <row r="66" spans="2:7" s="17" customFormat="1" ht="18.75" customHeight="1" x14ac:dyDescent="0.3">
      <c r="C66" s="275" t="s">
        <v>1837</v>
      </c>
      <c r="D66" s="275"/>
      <c r="E66" s="275"/>
      <c r="F66" s="275"/>
      <c r="G66" s="275"/>
    </row>
    <row r="67" spans="2:7" s="17" customFormat="1" ht="15" x14ac:dyDescent="0.3">
      <c r="C67" s="257" t="s">
        <v>1858</v>
      </c>
      <c r="D67" s="257"/>
      <c r="E67" s="257"/>
      <c r="F67" s="257"/>
      <c r="G67" s="257"/>
    </row>
    <row r="68" spans="2:7" s="17" customFormat="1" ht="15" x14ac:dyDescent="0.3">
      <c r="B68" s="32" t="s">
        <v>993</v>
      </c>
      <c r="C68" s="268" t="s">
        <v>1859</v>
      </c>
      <c r="D68" s="268"/>
      <c r="E68" s="268"/>
      <c r="F68" s="268"/>
      <c r="G68" s="268"/>
    </row>
    <row r="69" spans="2:7" ht="16.2" x14ac:dyDescent="0.3">
      <c r="C69" s="10"/>
      <c r="D69" s="9"/>
      <c r="E69" s="10"/>
      <c r="F69" s="9"/>
      <c r="G69" s="9"/>
    </row>
    <row r="70" spans="2:7" ht="15" customHeight="1" x14ac:dyDescent="0.3">
      <c r="C70" s="8"/>
      <c r="D70" s="8"/>
      <c r="E70" s="8"/>
      <c r="F70" s="8"/>
    </row>
    <row r="71" spans="2:7" ht="15" customHeight="1" x14ac:dyDescent="0.3"/>
    <row r="72" spans="2:7" ht="16.2" x14ac:dyDescent="0.3">
      <c r="C72" s="267"/>
      <c r="D72" s="267"/>
      <c r="E72" s="267"/>
      <c r="F72" s="267"/>
      <c r="G72" s="267"/>
    </row>
    <row r="73" spans="2:7" ht="16.2" x14ac:dyDescent="0.3">
      <c r="C73" s="267"/>
      <c r="D73" s="267"/>
      <c r="E73" s="267"/>
      <c r="F73" s="267"/>
      <c r="G73" s="267"/>
    </row>
    <row r="74" spans="2:7" ht="18.75" customHeight="1" x14ac:dyDescent="0.3">
      <c r="C74" s="267"/>
      <c r="D74" s="267"/>
      <c r="E74" s="267"/>
      <c r="F74" s="267"/>
      <c r="G74" s="267"/>
    </row>
    <row r="75" spans="2:7" ht="16.2" x14ac:dyDescent="0.3">
      <c r="C75" s="267"/>
      <c r="D75" s="267"/>
      <c r="E75" s="267"/>
      <c r="F75" s="267"/>
      <c r="G75" s="267"/>
    </row>
    <row r="76" spans="2:7" ht="16.2" x14ac:dyDescent="0.3">
      <c r="C76" s="8"/>
      <c r="D76" s="8"/>
      <c r="E76" s="8"/>
      <c r="F76" s="8"/>
    </row>
    <row r="77" spans="2:7" ht="16.2" x14ac:dyDescent="0.3">
      <c r="C77" s="266"/>
      <c r="D77" s="266"/>
      <c r="E77" s="266"/>
    </row>
    <row r="78" spans="2:7" ht="16.2" x14ac:dyDescent="0.3">
      <c r="C78" s="266"/>
      <c r="D78" s="266"/>
      <c r="E78" s="266"/>
    </row>
    <row r="79" spans="2:7" ht="16.2" x14ac:dyDescent="0.3"/>
    <row r="80" spans="2:7" ht="16.2" x14ac:dyDescent="0.3"/>
    <row r="81" ht="16.2" x14ac:dyDescent="0.3"/>
    <row r="82" ht="16.2" x14ac:dyDescent="0.3"/>
    <row r="83" ht="16.2" x14ac:dyDescent="0.3"/>
    <row r="84" ht="16.2" x14ac:dyDescent="0.3"/>
    <row r="85" ht="16.2" x14ac:dyDescent="0.3"/>
    <row r="86" ht="16.2" x14ac:dyDescent="0.3"/>
    <row r="87" ht="16.2" x14ac:dyDescent="0.3"/>
    <row r="88" ht="16.2" x14ac:dyDescent="0.3"/>
    <row r="89" ht="16.2" x14ac:dyDescent="0.3"/>
    <row r="90" ht="16.2" x14ac:dyDescent="0.3"/>
    <row r="91" ht="16.2" x14ac:dyDescent="0.3"/>
    <row r="92" ht="16.2" x14ac:dyDescent="0.3"/>
    <row r="93" ht="16.2" x14ac:dyDescent="0.3"/>
    <row r="94" ht="16.2" x14ac:dyDescent="0.3"/>
    <row r="95" ht="16.2" x14ac:dyDescent="0.3"/>
  </sheetData>
  <sheetProtection selectLockedCells="1"/>
  <dataConsolidate/>
  <mergeCells count="19">
    <mergeCell ref="C68:G68"/>
    <mergeCell ref="C2:G2"/>
    <mergeCell ref="C3:G3"/>
    <mergeCell ref="C4:G4"/>
    <mergeCell ref="C5:G5"/>
    <mergeCell ref="C6:G6"/>
    <mergeCell ref="C64:G64"/>
    <mergeCell ref="C67:G67"/>
    <mergeCell ref="C63:G63"/>
    <mergeCell ref="C62:G62"/>
    <mergeCell ref="C65:G65"/>
    <mergeCell ref="C66:G66"/>
    <mergeCell ref="C7:G7"/>
    <mergeCell ref="C78:E78"/>
    <mergeCell ref="C72:G72"/>
    <mergeCell ref="C73:G73"/>
    <mergeCell ref="C74:G74"/>
    <mergeCell ref="C75:G75"/>
    <mergeCell ref="C77:E77"/>
  </mergeCells>
  <dataValidations xWindow="1195" yWindow="633" count="17">
    <dataValidation type="date" allowBlank="1" showInputMessage="1" showErrorMessage="1" errorTitle="Incorrect format" error="Please revise information according to specified format" promptTitle="Input date in specific format" prompt="YYYY-MM-DD" sqref="E19:E20 E24 E27 E30" xr:uid="{00000000-0002-0000-0100-000000000000}">
      <formula1>36161</formula1>
      <formula2>47848</formula2>
    </dataValidation>
    <dataValidation allowBlank="1" showInputMessage="1" showErrorMessage="1" promptTitle="EITI Report URL" prompt="Please insert direct URL to EITI Report (or report folder)." sqref="E25" xr:uid="{00000000-0002-0000-0100-000001000000}"/>
    <dataValidation allowBlank="1" showInputMessage="1" showErrorMessage="1" promptTitle="Entity name" prompt="Insert name of the organisation, company, or government agency here" sqref="E23" xr:uid="{00000000-0002-0000-0100-000002000000}"/>
    <dataValidation type="decimal" allowBlank="1" showInputMessage="1" showErrorMessage="1" errorTitle="Non-number value detected" error="Only input numbers in this cell. If additional information is appropriate, please include in appropriate columns on the right." promptTitle="Exchange/conversion rate" prompt="Please input the relevant exchange rate from 1 USD to the currency reported above._x000a__x000a_If additional information is relevant, include this in comment section." sqref="E45" xr:uid="{00000000-0002-0000-0100-000003000000}">
      <formula1>0</formula1>
      <formula2>9999999999999990000</formula2>
    </dataValidation>
    <dataValidation allowBlank="1" showInputMessage="1" showErrorMessage="1" promptTitle="URL" prompt="Please insert direct URL to the reference document" sqref="E34 E46" xr:uid="{00000000-0002-0000-0100-000004000000}"/>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9 E48:E51 E22 E26 E37:E40" xr:uid="{00000000-0002-0000-0100-000005000000}">
      <formula1>Simple_options_list</formula1>
    </dataValidation>
    <dataValidation allowBlank="1" showInputMessage="1" showErrorMessage="1" promptTitle="Data files (CSV, excel)" prompt="Please insert direct URL to accompanying data files for report on National EITI website._x000a__x000a_Data files refer to excel, CSV or similar. PDFs are not to be included here" sqref="E28" xr:uid="{00000000-0002-0000-0100-000006000000}"/>
    <dataValidation type="date" allowBlank="1" showInputMessage="1" showErrorMessage="1" errorTitle="Incorrect format" error="Please revise information according to specified format" promptTitle="EITI Report URL" prompt="Please insert direct URL to EITI Report (or report folder) on National EITI website." sqref="E25" xr:uid="{00000000-0002-0000-0100-000007000000}">
      <formula1>36161</formula1>
      <formula2>47848</formula2>
    </dataValidation>
    <dataValidation allowBlank="1" showInputMessage="1" showErrorMessage="1" promptTitle="Additional relevant files" prompt="If several files relevant to the report exist, please indicate as such here. If several, please copy this into several rows." sqref="E31" xr:uid="{00000000-0002-0000-0100-000008000000}"/>
    <dataValidation type="whole" operator="greaterThanOrEqual" allowBlank="1" showInputMessage="1" showErrorMessage="1" errorTitle="Number" error="Please input a number in this cell" sqref="E42:E43" xr:uid="{00000000-0002-0000-0100-000009000000}">
      <formula1>1</formula1>
    </dataValidation>
    <dataValidation type="list" allowBlank="1" showInputMessage="1" showErrorMessage="1" promptTitle="Reporting type" prompt="Please indicate which type of reporting, between:_x000a__x000a_Systematic disclosure_x000a_EITI Report_x000a_Not available_x000a_Not applicable" sqref="E33" xr:uid="{00000000-0002-0000-0100-00000A000000}">
      <formula1>Reporting_options_list</formula1>
    </dataValidation>
    <dataValidation allowBlank="1" showInputMessage="1" showErrorMessage="1" promptTitle="URL" prompt="Please input URL" sqref="E31" xr:uid="{00000000-0002-0000-0100-00000B000000}"/>
    <dataValidation type="list" allowBlank="1" showInputMessage="1" showErrorMessage="1" errorTitle="Invalid entry" error="_x000a_Please choose among the following:_x000a__x000a_Yes_x000a_No_x000a_Partially_x000a_Not applicable" promptTitle="Choose among the following" prompt="_x000a_Yes_x000a_No_x000a_Partially_x000a_Not applicable" sqref="E25" xr:uid="{00000000-0002-0000-0100-00000C000000}">
      <formula1>#REF!</formula1>
    </dataValidation>
    <dataValidation type="whole" showInputMessage="1" showErrorMessage="1" sqref="F1 D14:D61 G18 E21:G21 E15:E18 E32:G32 E35:G36 E47 C33:C68 F8:F61 G1:G2 D61:G61 C1:C31 D8:G13 D1:E2 F69:F1048576 E52:G57" xr:uid="{00000000-0002-0000-0100-00000D000000}">
      <formula1>999999</formula1>
      <formula2>99999999</formula2>
    </dataValidation>
    <dataValidation allowBlank="1" showInputMessage="1" showErrorMessage="1" errorTitle="Invalid entry" error="_x000a_Please choose among the following:_x000a__x000a_Yes_x000a_No_x000a_Partially_x000a_Not applicable" promptTitle="Other Sector" prompt="Please specify the name of the other sector(s) covered by the Report" sqref="E41" xr:uid="{00000000-0002-0000-0100-00000E000000}"/>
    <dataValidation showInputMessage="1" showErrorMessage="1" sqref="C32" xr:uid="{00000000-0002-0000-0100-00000F000000}"/>
    <dataValidation type="list" allowBlank="1" showInputMessage="1" showErrorMessage="1" promptTitle="Choose from drop-down menu" prompt="Please select the relevant country from the drop-down menu" sqref="E14" xr:uid="{00000000-0002-0000-0100-000010000000}">
      <formula1>Countries_list</formula1>
    </dataValidation>
  </dataValidations>
  <hyperlinks>
    <hyperlink ref="C44" r:id="rId1" display="Reporting currency (ISO-4217)" xr:uid="{00000000-0004-0000-0100-000000000000}"/>
    <hyperlink ref="C47" r:id="rId2" location="r4-7" xr:uid="{00000000-0004-0000-0100-000001000000}"/>
    <hyperlink ref="C7" r:id="rId3" xr:uid="{00000000-0004-0000-0100-000002000000}"/>
    <hyperlink ref="C32" r:id="rId4" location="r7-2" display="Public debate (Requirement 7.1)" xr:uid="{00000000-0004-0000-0100-000003000000}"/>
    <hyperlink ref="E60" r:id="rId5" display="robin.ferrier@bdo.sr" xr:uid="{96FDFECA-FE12-424B-A6CD-E2B5610CBF3F}"/>
  </hyperlinks>
  <pageMargins left="0.25" right="0.25" top="0.75" bottom="0.75" header="0.3" footer="0.3"/>
  <pageSetup paperSize="8" fitToHeight="0" orientation="landscape" horizontalDpi="2400" verticalDpi="2400" r:id="rId6"/>
  <extLst>
    <ext xmlns:x14="http://schemas.microsoft.com/office/spreadsheetml/2009/9/main" uri="{CCE6A557-97BC-4b89-ADB6-D9C93CAAB3DF}">
      <x14:dataValidations xmlns:xm="http://schemas.microsoft.com/office/excel/2006/main" xWindow="1195" yWindow="633" count="1">
        <x14:dataValidation type="list" allowBlank="1" showInputMessage="1" showErrorMessage="1" errorTitle="Non ISO currency code detected" error="Please revise according to description" promptTitle="Input 3-letter ISO currency code" prompt="Input 3-letter ISO 4217 currency code:_x000a_If unsure, visit https://en.wikipedia.org/wiki/ISO_4217" xr:uid="{00000000-0002-0000-0100-000011000000}">
          <x14:formula1>
            <xm:f>Lists!$E$2:$E$246</xm:f>
          </x14:formula1>
          <xm:sqref>E44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N226"/>
  <sheetViews>
    <sheetView showGridLines="0" topLeftCell="A20" zoomScale="90" zoomScaleNormal="90" workbookViewId="0">
      <selection activeCell="H33" sqref="H33"/>
    </sheetView>
  </sheetViews>
  <sheetFormatPr defaultColWidth="4" defaultRowHeight="24" customHeight="1" x14ac:dyDescent="0.3"/>
  <cols>
    <col min="1" max="1" width="4" style="7"/>
    <col min="2" max="2" width="56.5546875" style="7" customWidth="1"/>
    <col min="3" max="3" width="4" style="7"/>
    <col min="4" max="4" width="50.5546875" style="215" customWidth="1"/>
    <col min="5" max="5" width="5.44140625" style="215" customWidth="1"/>
    <col min="6" max="6" width="50.5546875" style="215" customWidth="1"/>
    <col min="7" max="7" width="4" style="7"/>
    <col min="8" max="8" width="53.88671875" style="7" customWidth="1"/>
    <col min="9" max="13" width="4" style="7"/>
    <col min="14" max="14" width="42" style="7" bestFit="1" customWidth="1"/>
    <col min="15" max="16384" width="4" style="7"/>
  </cols>
  <sheetData>
    <row r="1" spans="2:14" ht="16.2" x14ac:dyDescent="0.3"/>
    <row r="2" spans="2:14" s="17" customFormat="1" ht="15" x14ac:dyDescent="0.3">
      <c r="B2" s="49" t="s">
        <v>1870</v>
      </c>
      <c r="C2" s="49"/>
      <c r="D2" s="48"/>
      <c r="E2" s="48"/>
      <c r="F2" s="48"/>
      <c r="G2" s="49"/>
      <c r="H2" s="49"/>
    </row>
    <row r="3" spans="2:14" s="174" customFormat="1" x14ac:dyDescent="0.3">
      <c r="B3" s="270" t="s">
        <v>1637</v>
      </c>
      <c r="C3" s="270"/>
      <c r="D3" s="270"/>
      <c r="E3" s="270"/>
      <c r="F3" s="270"/>
      <c r="G3" s="270"/>
      <c r="H3" s="270"/>
    </row>
    <row r="4" spans="2:14" s="17" customFormat="1" ht="17.100000000000001" customHeight="1" x14ac:dyDescent="0.3">
      <c r="B4" s="277" t="s">
        <v>1633</v>
      </c>
      <c r="C4" s="277"/>
      <c r="D4" s="277"/>
      <c r="E4" s="277"/>
      <c r="F4" s="277"/>
      <c r="G4" s="277"/>
      <c r="H4" s="277"/>
    </row>
    <row r="5" spans="2:14" s="17" customFormat="1" ht="15" x14ac:dyDescent="0.3">
      <c r="B5" s="272" t="s">
        <v>1871</v>
      </c>
      <c r="C5" s="272"/>
      <c r="D5" s="272"/>
      <c r="E5" s="272"/>
      <c r="F5" s="272"/>
      <c r="G5" s="272"/>
      <c r="H5" s="272"/>
    </row>
    <row r="6" spans="2:14" s="17" customFormat="1" ht="15" x14ac:dyDescent="0.35">
      <c r="B6" s="272" t="s">
        <v>1634</v>
      </c>
      <c r="C6" s="272"/>
      <c r="D6" s="272"/>
      <c r="E6" s="272"/>
      <c r="F6" s="272"/>
      <c r="G6" s="272"/>
      <c r="H6" s="272"/>
      <c r="N6" s="15"/>
    </row>
    <row r="7" spans="2:14" s="17" customFormat="1" ht="15" x14ac:dyDescent="0.3">
      <c r="B7" s="272" t="s">
        <v>1872</v>
      </c>
      <c r="C7" s="272"/>
      <c r="D7" s="272"/>
      <c r="E7" s="272"/>
      <c r="F7" s="272"/>
      <c r="G7" s="272"/>
      <c r="H7" s="272"/>
    </row>
    <row r="8" spans="2:14" s="17" customFormat="1" ht="17.100000000000001" customHeight="1" x14ac:dyDescent="0.3">
      <c r="B8" s="272" t="s">
        <v>1873</v>
      </c>
      <c r="C8" s="272"/>
      <c r="D8" s="272"/>
      <c r="E8" s="272"/>
      <c r="F8" s="272"/>
      <c r="G8" s="272"/>
      <c r="H8" s="272"/>
    </row>
    <row r="9" spans="2:14" s="17" customFormat="1" ht="15" customHeight="1" x14ac:dyDescent="0.35">
      <c r="B9" s="282" t="s">
        <v>1874</v>
      </c>
      <c r="C9" s="282"/>
      <c r="D9" s="282"/>
      <c r="E9" s="282"/>
      <c r="F9" s="282"/>
      <c r="G9" s="282"/>
      <c r="H9" s="282"/>
    </row>
    <row r="10" spans="2:14" s="17" customFormat="1" ht="15" customHeight="1" x14ac:dyDescent="0.35">
      <c r="D10" s="216"/>
      <c r="E10" s="217"/>
      <c r="F10" s="217"/>
      <c r="G10" s="123"/>
      <c r="H10" s="123"/>
    </row>
    <row r="11" spans="2:14" s="17" customFormat="1" ht="16.2" x14ac:dyDescent="0.3">
      <c r="B11" s="53" t="s">
        <v>1936</v>
      </c>
      <c r="C11" s="20"/>
      <c r="D11" s="23" t="s">
        <v>1935</v>
      </c>
      <c r="E11" s="218"/>
      <c r="F11" s="24" t="s">
        <v>1643</v>
      </c>
      <c r="G11" s="7"/>
      <c r="N11" s="179"/>
    </row>
    <row r="12" spans="2:14" s="17" customFormat="1" ht="15" x14ac:dyDescent="0.3">
      <c r="D12" s="216"/>
      <c r="E12" s="216"/>
      <c r="F12" s="216"/>
    </row>
    <row r="13" spans="2:14" s="174" customFormat="1" x14ac:dyDescent="0.3">
      <c r="B13" s="16" t="s">
        <v>1631</v>
      </c>
      <c r="D13" s="219"/>
      <c r="E13" s="220"/>
      <c r="F13" s="219"/>
    </row>
    <row r="14" spans="2:14" s="17" customFormat="1" ht="15" x14ac:dyDescent="0.3">
      <c r="B14" s="34" t="s">
        <v>1875</v>
      </c>
      <c r="D14" s="221"/>
      <c r="E14" s="216"/>
      <c r="F14" s="221"/>
    </row>
    <row r="15" spans="2:14" s="17" customFormat="1" ht="15" x14ac:dyDescent="0.3">
      <c r="B15" s="36"/>
      <c r="D15" s="216"/>
      <c r="E15" s="216"/>
      <c r="F15" s="216"/>
    </row>
    <row r="16" spans="2:14" s="193" customFormat="1" ht="18.600000000000001" x14ac:dyDescent="0.3">
      <c r="B16" s="194" t="s">
        <v>3</v>
      </c>
      <c r="D16" s="222" t="s">
        <v>4</v>
      </c>
      <c r="E16" s="223"/>
      <c r="F16" s="222" t="s">
        <v>1604</v>
      </c>
      <c r="H16" s="195" t="s">
        <v>2</v>
      </c>
    </row>
    <row r="17" spans="1:14" s="17" customFormat="1" ht="32.25" customHeight="1" x14ac:dyDescent="0.3">
      <c r="B17" s="124" t="s">
        <v>1876</v>
      </c>
      <c r="D17" s="224"/>
      <c r="E17" s="216"/>
      <c r="F17" s="224"/>
      <c r="H17" s="125"/>
    </row>
    <row r="18" spans="1:14" s="17" customFormat="1" ht="15" x14ac:dyDescent="0.3">
      <c r="B18" s="126" t="s">
        <v>1517</v>
      </c>
      <c r="D18" s="225"/>
      <c r="E18" s="216"/>
      <c r="F18" s="225"/>
      <c r="H18" s="127"/>
    </row>
    <row r="19" spans="1:14" s="17" customFormat="1" ht="15" x14ac:dyDescent="0.3">
      <c r="B19" s="128" t="s">
        <v>1518</v>
      </c>
      <c r="D19" s="226" t="s">
        <v>1577</v>
      </c>
      <c r="E19" s="216"/>
      <c r="F19" s="227" t="s">
        <v>1955</v>
      </c>
      <c r="H19" s="127"/>
    </row>
    <row r="20" spans="1:14" s="17" customFormat="1" ht="15" x14ac:dyDescent="0.3">
      <c r="B20" s="128" t="s">
        <v>1579</v>
      </c>
      <c r="D20" s="226" t="s">
        <v>1577</v>
      </c>
      <c r="E20" s="216"/>
      <c r="F20" s="226" t="s">
        <v>1956</v>
      </c>
      <c r="H20" s="127"/>
    </row>
    <row r="21" spans="1:14" s="17" customFormat="1" ht="15" x14ac:dyDescent="0.3">
      <c r="B21" s="128" t="s">
        <v>1937</v>
      </c>
      <c r="D21" s="226" t="s">
        <v>1577</v>
      </c>
      <c r="E21" s="216"/>
      <c r="F21" s="227" t="s">
        <v>1955</v>
      </c>
      <c r="H21" s="127"/>
      <c r="M21" s="179"/>
      <c r="N21" s="198"/>
    </row>
    <row r="22" spans="1:14" s="17" customFormat="1" ht="15" x14ac:dyDescent="0.3">
      <c r="B22" s="129" t="s">
        <v>1519</v>
      </c>
      <c r="D22" s="228" t="s">
        <v>1577</v>
      </c>
      <c r="E22" s="216"/>
      <c r="F22" s="226" t="s">
        <v>1954</v>
      </c>
      <c r="H22" s="130"/>
    </row>
    <row r="23" spans="1:14" s="17" customFormat="1" ht="15" x14ac:dyDescent="0.3">
      <c r="B23" s="36"/>
      <c r="D23" s="216"/>
      <c r="E23" s="216"/>
      <c r="F23" s="216"/>
    </row>
    <row r="24" spans="1:14" s="17" customFormat="1" ht="15" x14ac:dyDescent="0.3">
      <c r="B24" s="124" t="s">
        <v>1877</v>
      </c>
      <c r="D24" s="224"/>
      <c r="E24" s="216"/>
      <c r="F24" s="224"/>
      <c r="H24" s="125"/>
    </row>
    <row r="25" spans="1:14" s="17" customFormat="1" ht="15" x14ac:dyDescent="0.3">
      <c r="B25" s="126" t="s">
        <v>1517</v>
      </c>
      <c r="D25" s="225"/>
      <c r="E25" s="216"/>
      <c r="F25" s="225"/>
      <c r="H25" s="127"/>
    </row>
    <row r="26" spans="1:14" s="17" customFormat="1" ht="15" x14ac:dyDescent="0.3">
      <c r="B26" s="128" t="s">
        <v>1581</v>
      </c>
      <c r="D26" s="226" t="s">
        <v>1656</v>
      </c>
      <c r="E26" s="216"/>
      <c r="F26" s="226" t="s">
        <v>1973</v>
      </c>
      <c r="H26" s="127"/>
    </row>
    <row r="27" spans="1:14" s="17" customFormat="1" ht="15" x14ac:dyDescent="0.3">
      <c r="A27" s="131"/>
      <c r="B27" s="132" t="s">
        <v>1659</v>
      </c>
      <c r="C27" s="133"/>
      <c r="D27" s="226" t="s">
        <v>1656</v>
      </c>
      <c r="E27" s="216"/>
      <c r="F27" s="226" t="s">
        <v>1973</v>
      </c>
      <c r="H27" s="127"/>
    </row>
    <row r="28" spans="1:14" s="17" customFormat="1" ht="15" x14ac:dyDescent="0.3">
      <c r="B28" s="128" t="s">
        <v>1580</v>
      </c>
      <c r="D28" s="226" t="s">
        <v>1656</v>
      </c>
      <c r="E28" s="216"/>
      <c r="F28" s="226" t="s">
        <v>1973</v>
      </c>
      <c r="H28" s="127"/>
    </row>
    <row r="29" spans="1:14" s="17" customFormat="1" ht="15" x14ac:dyDescent="0.3">
      <c r="B29" s="134" t="s">
        <v>1659</v>
      </c>
      <c r="C29" s="133"/>
      <c r="D29" s="226" t="s">
        <v>1656</v>
      </c>
      <c r="E29" s="216"/>
      <c r="F29" s="226" t="s">
        <v>1973</v>
      </c>
      <c r="H29" s="127"/>
    </row>
    <row r="30" spans="1:14" s="17" customFormat="1" ht="15" x14ac:dyDescent="0.3">
      <c r="B30" s="128" t="s">
        <v>1582</v>
      </c>
      <c r="D30" s="226" t="s">
        <v>1656</v>
      </c>
      <c r="E30" s="216"/>
      <c r="F30" s="226" t="s">
        <v>1973</v>
      </c>
      <c r="H30" s="127"/>
    </row>
    <row r="31" spans="1:14" s="17" customFormat="1" ht="45" x14ac:dyDescent="0.3">
      <c r="B31" s="135" t="s">
        <v>1658</v>
      </c>
      <c r="C31" s="133"/>
      <c r="D31" s="228">
        <f>3+4</f>
        <v>7</v>
      </c>
      <c r="E31" s="216"/>
      <c r="F31" s="226" t="s">
        <v>1975</v>
      </c>
      <c r="H31" s="127"/>
    </row>
    <row r="32" spans="1:14" s="17" customFormat="1" ht="15" x14ac:dyDescent="0.3">
      <c r="B32" s="136"/>
      <c r="D32" s="216"/>
      <c r="E32" s="216"/>
      <c r="F32" s="216"/>
      <c r="H32" s="137"/>
    </row>
    <row r="33" spans="2:13" s="17" customFormat="1" ht="15" x14ac:dyDescent="0.3">
      <c r="B33" s="124" t="s">
        <v>1878</v>
      </c>
      <c r="D33" s="138"/>
      <c r="E33" s="216"/>
      <c r="F33" s="138"/>
      <c r="H33" s="125"/>
    </row>
    <row r="34" spans="2:13" s="17" customFormat="1" ht="15" x14ac:dyDescent="0.3">
      <c r="B34" s="126" t="s">
        <v>1341</v>
      </c>
      <c r="D34" s="226" t="s">
        <v>1656</v>
      </c>
      <c r="E34" s="216"/>
      <c r="F34" s="226" t="s">
        <v>1974</v>
      </c>
      <c r="H34" s="127"/>
    </row>
    <row r="35" spans="2:13" s="17" customFormat="1" ht="28.8" x14ac:dyDescent="0.3">
      <c r="B35" s="126" t="s">
        <v>1342</v>
      </c>
      <c r="D35" s="226" t="s">
        <v>1577</v>
      </c>
      <c r="E35" s="216"/>
      <c r="F35" s="227" t="s">
        <v>1976</v>
      </c>
      <c r="H35" s="127"/>
    </row>
    <row r="36" spans="2:13" s="17" customFormat="1" ht="15" x14ac:dyDescent="0.3">
      <c r="B36" s="139" t="s">
        <v>1343</v>
      </c>
      <c r="D36" s="226" t="s">
        <v>1000</v>
      </c>
      <c r="E36" s="216"/>
      <c r="F36" s="226"/>
      <c r="H36" s="130"/>
    </row>
    <row r="37" spans="2:13" s="17" customFormat="1" ht="15" x14ac:dyDescent="0.3">
      <c r="B37" s="36"/>
      <c r="D37" s="216"/>
      <c r="E37" s="216"/>
      <c r="F37" s="216"/>
    </row>
    <row r="38" spans="2:13" s="17" customFormat="1" ht="15" x14ac:dyDescent="0.3">
      <c r="B38" s="124" t="s">
        <v>1879</v>
      </c>
      <c r="D38" s="138"/>
      <c r="E38" s="216"/>
      <c r="F38" s="138"/>
      <c r="H38" s="125"/>
    </row>
    <row r="39" spans="2:13" s="17" customFormat="1" ht="30" x14ac:dyDescent="0.3">
      <c r="B39" s="126" t="s">
        <v>1344</v>
      </c>
      <c r="D39" s="226" t="s">
        <v>1577</v>
      </c>
      <c r="E39" s="216"/>
      <c r="F39" s="226" t="s">
        <v>1957</v>
      </c>
      <c r="H39" s="214" t="s">
        <v>1990</v>
      </c>
    </row>
    <row r="40" spans="2:13" s="17" customFormat="1" ht="30" x14ac:dyDescent="0.3">
      <c r="B40" s="128" t="s">
        <v>1924</v>
      </c>
      <c r="D40" s="226" t="s">
        <v>1578</v>
      </c>
      <c r="E40" s="216"/>
      <c r="F40" s="226" t="s">
        <v>1957</v>
      </c>
      <c r="H40" s="127"/>
      <c r="M40" s="179"/>
    </row>
    <row r="41" spans="2:13" s="17" customFormat="1" ht="37.799999999999997" customHeight="1" x14ac:dyDescent="0.3">
      <c r="B41" s="126" t="s">
        <v>1583</v>
      </c>
      <c r="D41" s="226" t="s">
        <v>1578</v>
      </c>
      <c r="E41" s="216"/>
      <c r="F41" s="226" t="s">
        <v>1977</v>
      </c>
      <c r="H41" s="127"/>
    </row>
    <row r="42" spans="2:13" s="17" customFormat="1" ht="28.8" x14ac:dyDescent="0.3">
      <c r="B42" s="126" t="s">
        <v>1584</v>
      </c>
      <c r="D42" s="226" t="s">
        <v>1577</v>
      </c>
      <c r="E42" s="216"/>
      <c r="F42" s="227" t="s">
        <v>1976</v>
      </c>
      <c r="H42" s="127"/>
    </row>
    <row r="43" spans="2:13" s="17" customFormat="1" ht="15" x14ac:dyDescent="0.3">
      <c r="B43" s="139" t="s">
        <v>1585</v>
      </c>
      <c r="D43" s="228" t="s">
        <v>1000</v>
      </c>
      <c r="E43" s="216"/>
      <c r="F43" s="226"/>
      <c r="H43" s="130"/>
    </row>
    <row r="44" spans="2:13" s="17" customFormat="1" ht="15" x14ac:dyDescent="0.3">
      <c r="B44" s="36"/>
      <c r="D44" s="216"/>
      <c r="E44" s="216"/>
      <c r="F44" s="216"/>
    </row>
    <row r="45" spans="2:13" s="17" customFormat="1" ht="15" x14ac:dyDescent="0.3">
      <c r="B45" s="124" t="s">
        <v>1880</v>
      </c>
      <c r="D45" s="138"/>
      <c r="E45" s="216"/>
      <c r="F45" s="138"/>
      <c r="H45" s="125"/>
    </row>
    <row r="46" spans="2:13" s="17" customFormat="1" ht="15" x14ac:dyDescent="0.3">
      <c r="B46" s="126" t="s">
        <v>1345</v>
      </c>
      <c r="D46" s="226" t="s">
        <v>1656</v>
      </c>
      <c r="E46" s="216"/>
      <c r="F46" s="226" t="s">
        <v>1958</v>
      </c>
      <c r="H46" s="127"/>
    </row>
    <row r="47" spans="2:13" s="17" customFormat="1" ht="15" x14ac:dyDescent="0.3">
      <c r="B47" s="128" t="s">
        <v>1649</v>
      </c>
      <c r="D47" s="226" t="s">
        <v>1656</v>
      </c>
      <c r="E47" s="216"/>
      <c r="F47" s="226" t="s">
        <v>1958</v>
      </c>
      <c r="H47" s="127"/>
    </row>
    <row r="48" spans="2:13" s="17" customFormat="1" ht="45" x14ac:dyDescent="0.3">
      <c r="B48" s="139" t="s">
        <v>1346</v>
      </c>
      <c r="D48" s="229" t="s">
        <v>1656</v>
      </c>
      <c r="E48" s="216"/>
      <c r="F48" s="228" t="s">
        <v>1978</v>
      </c>
      <c r="H48" s="130"/>
    </row>
    <row r="49" spans="2:8" s="17" customFormat="1" ht="15" x14ac:dyDescent="0.3">
      <c r="B49" s="36"/>
      <c r="D49" s="216"/>
      <c r="E49" s="216"/>
      <c r="F49" s="216"/>
    </row>
    <row r="50" spans="2:8" s="17" customFormat="1" ht="15" x14ac:dyDescent="0.3">
      <c r="B50" s="124" t="s">
        <v>1881</v>
      </c>
      <c r="D50" s="138"/>
      <c r="E50" s="216"/>
      <c r="F50" s="138"/>
      <c r="H50" s="125"/>
    </row>
    <row r="51" spans="2:8" s="17" customFormat="1" ht="30" x14ac:dyDescent="0.3">
      <c r="B51" s="140" t="s">
        <v>1347</v>
      </c>
      <c r="D51" s="226" t="s">
        <v>1577</v>
      </c>
      <c r="E51" s="216"/>
      <c r="F51" s="226" t="s">
        <v>1959</v>
      </c>
      <c r="H51" s="127"/>
    </row>
    <row r="52" spans="2:8" s="17" customFormat="1" ht="45" x14ac:dyDescent="0.3">
      <c r="B52" s="141" t="s">
        <v>1923</v>
      </c>
      <c r="D52" s="226" t="s">
        <v>1577</v>
      </c>
      <c r="E52" s="216"/>
      <c r="F52" s="226" t="s">
        <v>1959</v>
      </c>
      <c r="H52" s="127"/>
    </row>
    <row r="53" spans="2:8" s="17" customFormat="1" ht="36" customHeight="1" x14ac:dyDescent="0.3">
      <c r="B53" s="142" t="s">
        <v>1922</v>
      </c>
      <c r="D53" s="228" t="s">
        <v>1577</v>
      </c>
      <c r="E53" s="216"/>
      <c r="F53" s="228" t="s">
        <v>1960</v>
      </c>
      <c r="H53" s="130"/>
    </row>
    <row r="54" spans="2:8" s="17" customFormat="1" ht="15" x14ac:dyDescent="0.3">
      <c r="B54" s="36"/>
      <c r="D54" s="216"/>
      <c r="E54" s="216"/>
      <c r="F54" s="216"/>
    </row>
    <row r="55" spans="2:8" s="17" customFormat="1" ht="15" x14ac:dyDescent="0.3">
      <c r="B55" s="124" t="s">
        <v>1882</v>
      </c>
      <c r="D55" s="138"/>
      <c r="E55" s="216"/>
      <c r="F55" s="138"/>
      <c r="H55" s="125"/>
    </row>
    <row r="56" spans="2:8" s="17" customFormat="1" ht="30" x14ac:dyDescent="0.3">
      <c r="B56" s="143" t="s">
        <v>1586</v>
      </c>
      <c r="D56" s="226" t="s">
        <v>1577</v>
      </c>
      <c r="E56" s="216"/>
      <c r="F56" s="228" t="s">
        <v>1961</v>
      </c>
      <c r="H56" s="130"/>
    </row>
    <row r="57" spans="2:8" s="17" customFormat="1" ht="15" x14ac:dyDescent="0.3">
      <c r="B57" s="36"/>
      <c r="D57" s="216"/>
      <c r="E57" s="216"/>
      <c r="F57" s="216"/>
    </row>
    <row r="58" spans="2:8" s="17" customFormat="1" ht="15" x14ac:dyDescent="0.3">
      <c r="B58" s="124" t="s">
        <v>1926</v>
      </c>
      <c r="D58" s="138"/>
      <c r="E58" s="216"/>
      <c r="F58" s="138"/>
      <c r="H58" s="125"/>
    </row>
    <row r="59" spans="2:8" s="17" customFormat="1" ht="15" x14ac:dyDescent="0.3">
      <c r="B59" s="199" t="s">
        <v>1925</v>
      </c>
      <c r="D59" s="230"/>
      <c r="E59" s="216"/>
      <c r="F59" s="230"/>
      <c r="H59" s="127"/>
    </row>
    <row r="60" spans="2:8" s="17" customFormat="1" ht="30" x14ac:dyDescent="0.3">
      <c r="B60" s="140" t="s">
        <v>1349</v>
      </c>
      <c r="D60" s="226" t="s">
        <v>1656</v>
      </c>
      <c r="E60" s="216"/>
      <c r="F60" s="226" t="s">
        <v>1962</v>
      </c>
      <c r="H60" s="127"/>
    </row>
    <row r="61" spans="2:8" s="17" customFormat="1" ht="30" x14ac:dyDescent="0.3">
      <c r="B61" s="140" t="s">
        <v>1350</v>
      </c>
      <c r="D61" s="226" t="s">
        <v>1656</v>
      </c>
      <c r="E61" s="216"/>
      <c r="F61" s="226" t="s">
        <v>1962</v>
      </c>
      <c r="H61" s="127"/>
    </row>
    <row r="62" spans="2:8" s="17" customFormat="1" ht="15" x14ac:dyDescent="0.3">
      <c r="B62" s="151" t="s">
        <v>1685</v>
      </c>
      <c r="D62" s="231">
        <v>6000000</v>
      </c>
      <c r="E62" s="216"/>
      <c r="F62" s="226" t="s">
        <v>1963</v>
      </c>
      <c r="H62" s="127"/>
    </row>
    <row r="63" spans="2:8" s="17" customFormat="1" ht="15" x14ac:dyDescent="0.3">
      <c r="B63" s="141" t="str">
        <f>LEFT(B62,SEARCH(",",B62))&amp;" value"</f>
        <v>Crude oil (2709), value</v>
      </c>
      <c r="D63" s="231">
        <v>506000000</v>
      </c>
      <c r="E63" s="216"/>
      <c r="F63" s="226" t="s">
        <v>1178</v>
      </c>
      <c r="H63" s="127"/>
    </row>
    <row r="64" spans="2:8" s="17" customFormat="1" ht="15" x14ac:dyDescent="0.3">
      <c r="B64" s="151" t="s">
        <v>1690</v>
      </c>
      <c r="D64" s="231">
        <v>836000</v>
      </c>
      <c r="E64" s="216"/>
      <c r="F64" s="226" t="s">
        <v>1430</v>
      </c>
      <c r="H64" s="127"/>
    </row>
    <row r="65" spans="2:8" s="17" customFormat="1" ht="15" x14ac:dyDescent="0.3">
      <c r="B65" s="141" t="str">
        <f>LEFT(B64,SEARCH(",",B64))&amp;" value"</f>
        <v>Gold (7108), value</v>
      </c>
      <c r="D65" s="231">
        <v>5298000000</v>
      </c>
      <c r="E65" s="216"/>
      <c r="F65" s="226" t="s">
        <v>1178</v>
      </c>
      <c r="H65" s="127"/>
    </row>
    <row r="66" spans="2:8" s="17" customFormat="1" ht="15" hidden="1" x14ac:dyDescent="0.3">
      <c r="B66" s="151"/>
      <c r="D66" s="226"/>
      <c r="E66" s="216"/>
      <c r="F66" s="226"/>
      <c r="H66" s="127"/>
    </row>
    <row r="67" spans="2:8" s="17" customFormat="1" ht="15" hidden="1" x14ac:dyDescent="0.3">
      <c r="B67" s="141"/>
      <c r="D67" s="226"/>
      <c r="E67" s="216"/>
      <c r="F67" s="226"/>
      <c r="H67" s="127"/>
    </row>
    <row r="68" spans="2:8" s="17" customFormat="1" ht="15" hidden="1" x14ac:dyDescent="0.3">
      <c r="B68" s="151"/>
      <c r="D68" s="226"/>
      <c r="E68" s="216"/>
      <c r="F68" s="226"/>
      <c r="H68" s="127"/>
    </row>
    <row r="69" spans="2:8" s="17" customFormat="1" ht="15" hidden="1" x14ac:dyDescent="0.3">
      <c r="B69" s="141"/>
      <c r="D69" s="226"/>
      <c r="E69" s="216"/>
      <c r="F69" s="226"/>
      <c r="H69" s="127"/>
    </row>
    <row r="70" spans="2:8" s="17" customFormat="1" ht="15" hidden="1" x14ac:dyDescent="0.3">
      <c r="B70" s="151"/>
      <c r="D70" s="226"/>
      <c r="E70" s="216"/>
      <c r="F70" s="226"/>
      <c r="H70" s="127"/>
    </row>
    <row r="71" spans="2:8" s="17" customFormat="1" ht="15" hidden="1" x14ac:dyDescent="0.3">
      <c r="B71" s="141"/>
      <c r="D71" s="226"/>
      <c r="E71" s="216"/>
      <c r="F71" s="226"/>
      <c r="H71" s="127"/>
    </row>
    <row r="72" spans="2:8" s="17" customFormat="1" ht="15" hidden="1" x14ac:dyDescent="0.3">
      <c r="B72" s="151"/>
      <c r="D72" s="226"/>
      <c r="E72" s="216"/>
      <c r="F72" s="226"/>
      <c r="H72" s="127"/>
    </row>
    <row r="73" spans="2:8" s="17" customFormat="1" ht="15" hidden="1" x14ac:dyDescent="0.3">
      <c r="B73" s="141"/>
      <c r="D73" s="226"/>
      <c r="E73" s="216"/>
      <c r="F73" s="226"/>
      <c r="H73" s="127"/>
    </row>
    <row r="74" spans="2:8" s="17" customFormat="1" ht="15" hidden="1" x14ac:dyDescent="0.3">
      <c r="B74" s="151"/>
      <c r="D74" s="226"/>
      <c r="E74" s="216"/>
      <c r="F74" s="226"/>
      <c r="H74" s="127"/>
    </row>
    <row r="75" spans="2:8" s="17" customFormat="1" ht="15" hidden="1" x14ac:dyDescent="0.3">
      <c r="B75" s="142"/>
      <c r="D75" s="228"/>
      <c r="E75" s="216"/>
      <c r="F75" s="228"/>
      <c r="H75" s="130"/>
    </row>
    <row r="76" spans="2:8" s="17" customFormat="1" ht="15" x14ac:dyDescent="0.3">
      <c r="B76" s="36"/>
      <c r="D76" s="216"/>
      <c r="E76" s="216"/>
      <c r="F76" s="216"/>
    </row>
    <row r="77" spans="2:8" s="17" customFormat="1" ht="15" x14ac:dyDescent="0.3">
      <c r="B77" s="124" t="s">
        <v>1883</v>
      </c>
      <c r="D77" s="138"/>
      <c r="E77" s="216"/>
      <c r="F77" s="138"/>
      <c r="H77" s="125"/>
    </row>
    <row r="78" spans="2:8" s="17" customFormat="1" ht="115.2" x14ac:dyDescent="0.3">
      <c r="B78" s="140" t="s">
        <v>1348</v>
      </c>
      <c r="D78" s="226" t="s">
        <v>1577</v>
      </c>
      <c r="E78" s="216"/>
      <c r="F78" s="227" t="s">
        <v>1979</v>
      </c>
      <c r="H78" s="127"/>
    </row>
    <row r="79" spans="2:8" s="17" customFormat="1" ht="115.2" x14ac:dyDescent="0.3">
      <c r="B79" s="140" t="s">
        <v>1351</v>
      </c>
      <c r="D79" s="226" t="s">
        <v>1577</v>
      </c>
      <c r="E79" s="216"/>
      <c r="F79" s="227" t="s">
        <v>1979</v>
      </c>
      <c r="H79" s="127"/>
    </row>
    <row r="80" spans="2:8" s="17" customFormat="1" ht="15" x14ac:dyDescent="0.3">
      <c r="B80" s="151" t="s">
        <v>1685</v>
      </c>
      <c r="D80" s="232">
        <v>2800000</v>
      </c>
      <c r="E80" s="216"/>
      <c r="F80" s="226" t="s">
        <v>1963</v>
      </c>
      <c r="H80" s="213"/>
    </row>
    <row r="81" spans="2:8" s="17" customFormat="1" ht="15" x14ac:dyDescent="0.3">
      <c r="B81" s="141" t="str">
        <f>LEFT(B80,SEARCH(",",B80))&amp;" value"</f>
        <v>Crude oil (2709), value</v>
      </c>
      <c r="D81" s="232">
        <v>201000000</v>
      </c>
      <c r="E81" s="216"/>
      <c r="F81" s="226" t="s">
        <v>1199</v>
      </c>
      <c r="H81" s="127"/>
    </row>
    <row r="82" spans="2:8" s="17" customFormat="1" ht="15" hidden="1" x14ac:dyDescent="0.3">
      <c r="B82" s="151" t="s">
        <v>1709</v>
      </c>
      <c r="D82" s="226" t="s">
        <v>1555</v>
      </c>
      <c r="E82" s="216"/>
      <c r="F82" s="226" t="s">
        <v>1428</v>
      </c>
      <c r="H82" s="127"/>
    </row>
    <row r="83" spans="2:8" s="17" customFormat="1" ht="15" hidden="1" x14ac:dyDescent="0.3">
      <c r="B83" s="141" t="str">
        <f>LEFT(B82,SEARCH(",",B82))&amp;" value"</f>
        <v>Natural gas (2711), value</v>
      </c>
      <c r="D83" s="226" t="s">
        <v>1555</v>
      </c>
      <c r="E83" s="216"/>
      <c r="F83" s="226" t="s">
        <v>1199</v>
      </c>
      <c r="H83" s="127"/>
    </row>
    <row r="84" spans="2:8" s="17" customFormat="1" ht="15" hidden="1" x14ac:dyDescent="0.3">
      <c r="B84" s="151" t="s">
        <v>1690</v>
      </c>
      <c r="D84" s="226" t="s">
        <v>1555</v>
      </c>
      <c r="E84" s="216"/>
      <c r="F84" s="226" t="s">
        <v>1430</v>
      </c>
      <c r="H84" s="127"/>
    </row>
    <row r="85" spans="2:8" s="17" customFormat="1" ht="15" hidden="1" x14ac:dyDescent="0.3">
      <c r="B85" s="141" t="str">
        <f>LEFT(B84,SEARCH(",",B84))&amp;" value"</f>
        <v>Gold (7108), value</v>
      </c>
      <c r="D85" s="226" t="s">
        <v>1555</v>
      </c>
      <c r="E85" s="216"/>
      <c r="F85" s="226" t="s">
        <v>1199</v>
      </c>
      <c r="H85" s="127"/>
    </row>
    <row r="86" spans="2:8" s="17" customFormat="1" ht="15" hidden="1" x14ac:dyDescent="0.3">
      <c r="B86" s="151" t="s">
        <v>1733</v>
      </c>
      <c r="D86" s="226" t="s">
        <v>1555</v>
      </c>
      <c r="E86" s="216"/>
      <c r="F86" s="226" t="s">
        <v>1430</v>
      </c>
      <c r="H86" s="127"/>
    </row>
    <row r="87" spans="2:8" s="17" customFormat="1" ht="15" hidden="1" x14ac:dyDescent="0.3">
      <c r="B87" s="141" t="str">
        <f>LEFT(B86,SEARCH(",",B86))&amp;" value"</f>
        <v>Silver (7106), value</v>
      </c>
      <c r="D87" s="226" t="s">
        <v>1555</v>
      </c>
      <c r="E87" s="216"/>
      <c r="F87" s="226" t="s">
        <v>1199</v>
      </c>
      <c r="H87" s="127"/>
    </row>
    <row r="88" spans="2:8" s="17" customFormat="1" ht="15" hidden="1" x14ac:dyDescent="0.3">
      <c r="B88" s="151" t="s">
        <v>1680</v>
      </c>
      <c r="D88" s="226" t="s">
        <v>1555</v>
      </c>
      <c r="E88" s="216"/>
      <c r="F88" s="226" t="s">
        <v>1670</v>
      </c>
      <c r="H88" s="127"/>
    </row>
    <row r="89" spans="2:8" s="17" customFormat="1" ht="15" hidden="1" x14ac:dyDescent="0.3">
      <c r="B89" s="141" t="str">
        <f>LEFT(B88,SEARCH(",",B88))&amp;" value"</f>
        <v>Coal (2701), value</v>
      </c>
      <c r="D89" s="226" t="s">
        <v>1555</v>
      </c>
      <c r="E89" s="216"/>
      <c r="F89" s="226" t="s">
        <v>1199</v>
      </c>
      <c r="H89" s="127"/>
    </row>
    <row r="90" spans="2:8" s="17" customFormat="1" ht="15" hidden="1" x14ac:dyDescent="0.3">
      <c r="B90" s="151" t="s">
        <v>1684</v>
      </c>
      <c r="D90" s="226" t="s">
        <v>1555</v>
      </c>
      <c r="E90" s="216"/>
      <c r="F90" s="226" t="s">
        <v>1429</v>
      </c>
      <c r="H90" s="127"/>
    </row>
    <row r="91" spans="2:8" s="17" customFormat="1" ht="15" hidden="1" x14ac:dyDescent="0.3">
      <c r="B91" s="141" t="str">
        <f>LEFT(B90,SEARCH(",",B90))&amp;" value"</f>
        <v>Copper (2603), value</v>
      </c>
      <c r="D91" s="226" t="s">
        <v>1555</v>
      </c>
      <c r="E91" s="216"/>
      <c r="F91" s="226" t="s">
        <v>1199</v>
      </c>
      <c r="H91" s="127"/>
    </row>
    <row r="92" spans="2:8" s="17" customFormat="1" ht="15" hidden="1" x14ac:dyDescent="0.3">
      <c r="B92" s="151" t="s">
        <v>1427</v>
      </c>
      <c r="D92" s="226" t="s">
        <v>1555</v>
      </c>
      <c r="E92" s="216"/>
      <c r="F92" s="226" t="s">
        <v>1429</v>
      </c>
      <c r="H92" s="127"/>
    </row>
    <row r="93" spans="2:8" s="17" customFormat="1" ht="15" hidden="1" x14ac:dyDescent="0.3">
      <c r="B93" s="141" t="str">
        <f>LEFT(B92,SEARCH(",",B92))&amp;" value"</f>
        <v>Add commodities here, value</v>
      </c>
      <c r="D93" s="226" t="s">
        <v>1555</v>
      </c>
      <c r="E93" s="216"/>
      <c r="F93" s="226" t="s">
        <v>1199</v>
      </c>
      <c r="H93" s="127"/>
    </row>
    <row r="94" spans="2:8" s="17" customFormat="1" ht="15" hidden="1" x14ac:dyDescent="0.3">
      <c r="B94" s="151" t="s">
        <v>1427</v>
      </c>
      <c r="D94" s="226" t="s">
        <v>1555</v>
      </c>
      <c r="E94" s="216"/>
      <c r="F94" s="226" t="s">
        <v>1429</v>
      </c>
      <c r="H94" s="127"/>
    </row>
    <row r="95" spans="2:8" s="17" customFormat="1" ht="15" hidden="1" x14ac:dyDescent="0.3">
      <c r="B95" s="142" t="str">
        <f>LEFT(B94,SEARCH(",",B94))&amp;" value"</f>
        <v>Add commodities here, value</v>
      </c>
      <c r="D95" s="228" t="s">
        <v>1555</v>
      </c>
      <c r="E95" s="216"/>
      <c r="F95" s="228" t="s">
        <v>1199</v>
      </c>
      <c r="H95" s="130"/>
    </row>
    <row r="96" spans="2:8" s="17" customFormat="1" ht="15" x14ac:dyDescent="0.3">
      <c r="B96" s="36"/>
      <c r="D96" s="216"/>
      <c r="E96" s="216"/>
      <c r="F96" s="216"/>
    </row>
    <row r="97" spans="2:14" s="17" customFormat="1" ht="15" x14ac:dyDescent="0.3">
      <c r="B97" s="124" t="s">
        <v>1884</v>
      </c>
      <c r="D97" s="138"/>
      <c r="E97" s="216"/>
      <c r="F97" s="138"/>
      <c r="H97" s="125"/>
    </row>
    <row r="98" spans="2:14" s="17" customFormat="1" ht="30" x14ac:dyDescent="0.3">
      <c r="B98" s="140" t="s">
        <v>1587</v>
      </c>
      <c r="D98" s="226" t="s">
        <v>1656</v>
      </c>
      <c r="E98" s="216"/>
      <c r="F98" s="226" t="s">
        <v>1980</v>
      </c>
      <c r="H98" s="127"/>
    </row>
    <row r="99" spans="2:14" s="17" customFormat="1" ht="30" x14ac:dyDescent="0.3">
      <c r="B99" s="144" t="s">
        <v>1588</v>
      </c>
      <c r="D99" s="226" t="s">
        <v>1656</v>
      </c>
      <c r="E99" s="216"/>
      <c r="F99" s="226" t="s">
        <v>1981</v>
      </c>
      <c r="H99" s="127"/>
    </row>
    <row r="100" spans="2:14" s="17" customFormat="1" ht="30" x14ac:dyDescent="0.3">
      <c r="B100" s="145" t="s">
        <v>1601</v>
      </c>
      <c r="D100" s="233" t="e">
        <f>SUM('Part 5 - Company data'!J18/'Part 4 - Government revenues'!J27)</f>
        <v>#DIV/0!</v>
      </c>
      <c r="E100" s="216"/>
      <c r="F100" s="234" t="s">
        <v>1927</v>
      </c>
      <c r="H100" s="130"/>
      <c r="N100" s="179"/>
    </row>
    <row r="101" spans="2:14" s="17" customFormat="1" ht="15" x14ac:dyDescent="0.3">
      <c r="B101" s="36"/>
      <c r="D101" s="216"/>
      <c r="E101" s="216"/>
      <c r="F101" s="216"/>
    </row>
    <row r="102" spans="2:14" s="17" customFormat="1" ht="15" x14ac:dyDescent="0.3">
      <c r="B102" s="124" t="s">
        <v>1885</v>
      </c>
      <c r="D102" s="138"/>
      <c r="E102" s="216"/>
      <c r="F102" s="138"/>
      <c r="H102" s="125"/>
    </row>
    <row r="103" spans="2:14" s="17" customFormat="1" ht="30" x14ac:dyDescent="0.3">
      <c r="B103" s="144" t="s">
        <v>1822</v>
      </c>
      <c r="D103" s="226" t="s">
        <v>1578</v>
      </c>
      <c r="E103" s="216"/>
      <c r="F103" s="226" t="s">
        <v>1964</v>
      </c>
      <c r="H103" s="127"/>
    </row>
    <row r="104" spans="2:14" s="17" customFormat="1" ht="15" x14ac:dyDescent="0.3">
      <c r="B104" s="181" t="s">
        <v>1829</v>
      </c>
      <c r="C104" s="182"/>
      <c r="D104" s="224"/>
      <c r="E104" s="235"/>
      <c r="F104" s="224"/>
      <c r="H104" s="127"/>
    </row>
    <row r="105" spans="2:14" s="17" customFormat="1" ht="15" x14ac:dyDescent="0.3">
      <c r="B105" s="151" t="s">
        <v>1685</v>
      </c>
      <c r="D105" s="226"/>
      <c r="E105" s="216"/>
      <c r="F105" s="226" t="s">
        <v>1966</v>
      </c>
      <c r="H105" s="127"/>
    </row>
    <row r="106" spans="2:14" s="17" customFormat="1" ht="15" x14ac:dyDescent="0.3">
      <c r="B106" s="151" t="s">
        <v>1709</v>
      </c>
      <c r="D106" s="226"/>
      <c r="E106" s="216"/>
      <c r="F106" s="226"/>
      <c r="H106" s="127"/>
    </row>
    <row r="107" spans="2:14" s="17" customFormat="1" ht="15" x14ac:dyDescent="0.3">
      <c r="B107" s="183" t="s">
        <v>1690</v>
      </c>
      <c r="C107" s="148"/>
      <c r="D107" s="228"/>
      <c r="E107" s="236"/>
      <c r="F107" s="228" t="s">
        <v>1965</v>
      </c>
      <c r="H107" s="127"/>
    </row>
    <row r="108" spans="2:14" s="17" customFormat="1" ht="15" x14ac:dyDescent="0.3">
      <c r="B108" s="181" t="s">
        <v>1830</v>
      </c>
      <c r="C108" s="182"/>
      <c r="D108" s="224"/>
      <c r="E108" s="235"/>
      <c r="F108" s="224"/>
      <c r="H108" s="127"/>
    </row>
    <row r="109" spans="2:14" s="17" customFormat="1" ht="15" x14ac:dyDescent="0.3">
      <c r="B109" s="151" t="s">
        <v>1685</v>
      </c>
      <c r="D109" s="226"/>
      <c r="E109" s="216"/>
      <c r="F109" s="226"/>
      <c r="H109" s="127"/>
    </row>
    <row r="110" spans="2:14" s="17" customFormat="1" ht="15" x14ac:dyDescent="0.3">
      <c r="B110" s="141" t="str">
        <f>LEFT(B109,SEARCH(",",B109))&amp;" value"</f>
        <v>Crude oil (2709), value</v>
      </c>
      <c r="D110" s="226"/>
      <c r="E110" s="216"/>
      <c r="F110" s="226"/>
      <c r="H110" s="127"/>
    </row>
    <row r="111" spans="2:14" s="17" customFormat="1" ht="15" x14ac:dyDescent="0.3">
      <c r="B111" s="151" t="s">
        <v>1709</v>
      </c>
      <c r="D111" s="226"/>
      <c r="E111" s="216"/>
      <c r="F111" s="226"/>
      <c r="H111" s="127"/>
    </row>
    <row r="112" spans="2:14" s="17" customFormat="1" ht="15" x14ac:dyDescent="0.3">
      <c r="B112" s="141" t="str">
        <f>LEFT(B111,SEARCH(",",B111))&amp;" value"</f>
        <v>Natural gas (2711), value</v>
      </c>
      <c r="D112" s="226"/>
      <c r="E112" s="216"/>
      <c r="F112" s="226"/>
      <c r="H112" s="127"/>
    </row>
    <row r="113" spans="2:8" s="17" customFormat="1" ht="15" x14ac:dyDescent="0.3">
      <c r="B113" s="151" t="s">
        <v>1427</v>
      </c>
      <c r="D113" s="226"/>
      <c r="E113" s="216"/>
      <c r="F113" s="226"/>
      <c r="H113" s="127"/>
    </row>
    <row r="114" spans="2:8" s="17" customFormat="1" ht="15" x14ac:dyDescent="0.3">
      <c r="B114" s="141" t="str">
        <f>LEFT(B113,SEARCH(",",B113))&amp;" value"</f>
        <v>Add commodities here, value</v>
      </c>
      <c r="D114" s="226"/>
      <c r="E114" s="216"/>
      <c r="F114" s="226"/>
      <c r="H114" s="127"/>
    </row>
    <row r="115" spans="2:8" s="17" customFormat="1" ht="30" x14ac:dyDescent="0.3">
      <c r="B115" s="180" t="s">
        <v>1831</v>
      </c>
      <c r="C115" s="148"/>
      <c r="D115" s="228"/>
      <c r="E115" s="236"/>
      <c r="F115" s="228"/>
      <c r="G115" s="148"/>
      <c r="H115" s="130"/>
    </row>
    <row r="116" spans="2:8" s="17" customFormat="1" ht="15" x14ac:dyDescent="0.3">
      <c r="B116" s="36"/>
      <c r="D116" s="216"/>
      <c r="E116" s="216"/>
      <c r="F116" s="237"/>
    </row>
    <row r="117" spans="2:8" s="17" customFormat="1" ht="15.9" customHeight="1" x14ac:dyDescent="0.3">
      <c r="B117" s="124" t="s">
        <v>1886</v>
      </c>
      <c r="D117" s="138"/>
      <c r="E117" s="216"/>
      <c r="F117" s="138"/>
      <c r="H117" s="125"/>
    </row>
    <row r="118" spans="2:8" s="17" customFormat="1" ht="30" x14ac:dyDescent="0.3">
      <c r="B118" s="144" t="s">
        <v>1592</v>
      </c>
      <c r="D118" s="226" t="s">
        <v>1000</v>
      </c>
      <c r="E118" s="216"/>
      <c r="F118" s="226" t="s">
        <v>1967</v>
      </c>
      <c r="H118" s="127"/>
    </row>
    <row r="119" spans="2:8" s="17" customFormat="1" ht="30.75" customHeight="1" x14ac:dyDescent="0.3">
      <c r="B119" s="147" t="s">
        <v>1589</v>
      </c>
      <c r="D119" s="228"/>
      <c r="E119" s="216"/>
      <c r="F119" s="228"/>
      <c r="H119" s="130"/>
    </row>
    <row r="120" spans="2:8" s="17" customFormat="1" ht="15" x14ac:dyDescent="0.3">
      <c r="B120" s="36"/>
      <c r="D120" s="216"/>
      <c r="E120" s="216"/>
      <c r="F120" s="237"/>
    </row>
    <row r="121" spans="2:8" s="17" customFormat="1" ht="15" x14ac:dyDescent="0.3">
      <c r="B121" s="124" t="s">
        <v>1887</v>
      </c>
      <c r="D121" s="138"/>
      <c r="E121" s="216"/>
      <c r="F121" s="138"/>
      <c r="H121" s="125"/>
    </row>
    <row r="122" spans="2:8" s="17" customFormat="1" ht="30" x14ac:dyDescent="0.3">
      <c r="B122" s="144" t="s">
        <v>1593</v>
      </c>
      <c r="D122" s="226" t="s">
        <v>1000</v>
      </c>
      <c r="E122" s="216"/>
      <c r="F122" s="226" t="s">
        <v>1968</v>
      </c>
      <c r="H122" s="127"/>
    </row>
    <row r="123" spans="2:8" s="17" customFormat="1" ht="30.75" customHeight="1" x14ac:dyDescent="0.3">
      <c r="B123" s="147" t="s">
        <v>1590</v>
      </c>
      <c r="D123" s="228"/>
      <c r="E123" s="216"/>
      <c r="F123" s="228"/>
      <c r="H123" s="130"/>
    </row>
    <row r="124" spans="2:8" s="17" customFormat="1" ht="15" x14ac:dyDescent="0.3">
      <c r="B124" s="36"/>
      <c r="D124" s="216"/>
      <c r="E124" s="216"/>
      <c r="F124" s="237"/>
    </row>
    <row r="125" spans="2:8" s="17" customFormat="1" ht="15" x14ac:dyDescent="0.3">
      <c r="B125" s="124" t="s">
        <v>1888</v>
      </c>
      <c r="D125" s="138"/>
      <c r="E125" s="216"/>
      <c r="F125" s="138"/>
      <c r="H125" s="125"/>
    </row>
    <row r="126" spans="2:8" s="17" customFormat="1" ht="45" x14ac:dyDescent="0.3">
      <c r="B126" s="144" t="s">
        <v>1595</v>
      </c>
      <c r="D126" s="226" t="s">
        <v>1577</v>
      </c>
      <c r="E126" s="216"/>
      <c r="F126" s="226" t="s">
        <v>1982</v>
      </c>
      <c r="H126" s="127"/>
    </row>
    <row r="127" spans="2:8" s="17" customFormat="1" ht="15" x14ac:dyDescent="0.3">
      <c r="B127" s="147" t="s">
        <v>1591</v>
      </c>
      <c r="D127" s="228">
        <v>0</v>
      </c>
      <c r="E127" s="216"/>
      <c r="F127" s="228" t="s">
        <v>1178</v>
      </c>
      <c r="H127" s="130"/>
    </row>
    <row r="128" spans="2:8" s="17" customFormat="1" ht="15" x14ac:dyDescent="0.3">
      <c r="B128" s="36"/>
      <c r="D128" s="216"/>
      <c r="E128" s="216"/>
      <c r="F128" s="237"/>
    </row>
    <row r="129" spans="2:8" s="17" customFormat="1" ht="15" x14ac:dyDescent="0.3">
      <c r="B129" s="124" t="s">
        <v>1889</v>
      </c>
      <c r="D129" s="138"/>
      <c r="E129" s="216"/>
      <c r="F129" s="138"/>
      <c r="H129" s="125"/>
    </row>
    <row r="130" spans="2:8" s="17" customFormat="1" ht="30" x14ac:dyDescent="0.3">
      <c r="B130" s="144" t="str">
        <f>"Does the government disclose information on"&amp;RIGHT(B129,LEN(B129)-SEARCH(":",B129,1))&amp;"?"</f>
        <v>Does the government disclose information on Direct subnational payments?</v>
      </c>
      <c r="D130" s="226" t="s">
        <v>1000</v>
      </c>
      <c r="E130" s="216"/>
      <c r="F130" s="226" t="s">
        <v>1969</v>
      </c>
      <c r="H130" s="127"/>
    </row>
    <row r="131" spans="2:8" s="17" customFormat="1" ht="15" x14ac:dyDescent="0.3">
      <c r="B131" s="147" t="s">
        <v>1594</v>
      </c>
      <c r="D131" s="228"/>
      <c r="E131" s="216"/>
      <c r="F131" s="228"/>
      <c r="H131" s="130"/>
    </row>
    <row r="132" spans="2:8" s="17" customFormat="1" ht="15" x14ac:dyDescent="0.3">
      <c r="B132" s="36"/>
      <c r="D132" s="216"/>
      <c r="E132" s="216"/>
      <c r="F132" s="237"/>
    </row>
    <row r="133" spans="2:8" s="17" customFormat="1" ht="15" x14ac:dyDescent="0.3">
      <c r="B133" s="124" t="s">
        <v>1890</v>
      </c>
      <c r="D133" s="138"/>
      <c r="E133" s="216"/>
      <c r="F133" s="237"/>
      <c r="H133" s="125"/>
    </row>
    <row r="134" spans="2:8" s="17" customFormat="1" ht="30" x14ac:dyDescent="0.3">
      <c r="B134" s="145" t="s">
        <v>1516</v>
      </c>
      <c r="D134" s="238">
        <f>IFERROR(IF(_xlfn.DAYS('Part 1 - About'!$E$24,'Part 1 - About'!$E$20)/365&gt;0,_xlfn.DAYS('Part 1 - About'!$E$24,'Part 1 - About'!$E$20)/365,_xlfn.DAYS('Part 1 - About'!$E$27,'Part 1 - About'!$E$20)/365),"Automatically completed using the 1. About sheet")</f>
        <v>2.0054794520547947</v>
      </c>
      <c r="E134" s="216"/>
      <c r="F134" s="237"/>
      <c r="H134" s="130"/>
    </row>
    <row r="135" spans="2:8" s="17" customFormat="1" ht="15" x14ac:dyDescent="0.3">
      <c r="B135" s="36"/>
      <c r="D135" s="216"/>
      <c r="E135" s="216"/>
      <c r="F135" s="237"/>
    </row>
    <row r="136" spans="2:8" s="17" customFormat="1" ht="15" x14ac:dyDescent="0.3">
      <c r="B136" s="124" t="s">
        <v>1891</v>
      </c>
      <c r="D136" s="138"/>
      <c r="E136" s="216"/>
      <c r="F136" s="138"/>
      <c r="H136" s="125"/>
    </row>
    <row r="137" spans="2:8" s="17" customFormat="1" ht="45" x14ac:dyDescent="0.3">
      <c r="B137" s="140" t="s">
        <v>1648</v>
      </c>
      <c r="D137" s="226" t="s">
        <v>1656</v>
      </c>
      <c r="E137" s="216"/>
      <c r="F137" s="226" t="s">
        <v>1983</v>
      </c>
      <c r="H137" s="127"/>
    </row>
    <row r="138" spans="2:8" s="17" customFormat="1" ht="30" x14ac:dyDescent="0.3">
      <c r="B138" s="141" t="s">
        <v>1598</v>
      </c>
      <c r="D138" s="226" t="s">
        <v>1656</v>
      </c>
      <c r="E138" s="216"/>
      <c r="F138" s="226" t="s">
        <v>1984</v>
      </c>
      <c r="H138" s="127"/>
    </row>
    <row r="139" spans="2:8" s="17" customFormat="1" ht="15" x14ac:dyDescent="0.3">
      <c r="B139" s="126" t="s">
        <v>1596</v>
      </c>
      <c r="D139" s="226" t="s">
        <v>1577</v>
      </c>
      <c r="E139" s="216"/>
      <c r="F139" s="226" t="s">
        <v>1985</v>
      </c>
      <c r="H139" s="127"/>
    </row>
    <row r="140" spans="2:8" s="17" customFormat="1" ht="15" x14ac:dyDescent="0.3">
      <c r="B140" s="128" t="s">
        <v>1597</v>
      </c>
      <c r="D140" s="226" t="s">
        <v>1578</v>
      </c>
      <c r="E140" s="216"/>
      <c r="F140" s="226" t="s">
        <v>1984</v>
      </c>
      <c r="H140" s="127"/>
    </row>
    <row r="141" spans="2:8" s="17" customFormat="1" ht="15" x14ac:dyDescent="0.3">
      <c r="B141" s="126" t="s">
        <v>1599</v>
      </c>
      <c r="D141" s="226" t="s">
        <v>1656</v>
      </c>
      <c r="E141" s="216"/>
      <c r="F141" s="226" t="s">
        <v>1984</v>
      </c>
      <c r="H141" s="127"/>
    </row>
    <row r="142" spans="2:8" s="17" customFormat="1" ht="30" x14ac:dyDescent="0.3">
      <c r="B142" s="129" t="s">
        <v>1600</v>
      </c>
      <c r="D142" s="228" t="s">
        <v>1656</v>
      </c>
      <c r="E142" s="216"/>
      <c r="F142" s="226" t="s">
        <v>1986</v>
      </c>
      <c r="H142" s="130"/>
    </row>
    <row r="143" spans="2:8" s="17" customFormat="1" ht="15" x14ac:dyDescent="0.3">
      <c r="B143" s="36"/>
      <c r="D143" s="216"/>
      <c r="E143" s="216"/>
      <c r="F143" s="237"/>
    </row>
    <row r="144" spans="2:8" s="17" customFormat="1" ht="30" x14ac:dyDescent="0.3">
      <c r="B144" s="124" t="s">
        <v>1892</v>
      </c>
      <c r="D144" s="138"/>
      <c r="E144" s="216"/>
      <c r="F144" s="138"/>
      <c r="H144" s="125"/>
    </row>
    <row r="145" spans="2:14" s="17" customFormat="1" ht="45" x14ac:dyDescent="0.3">
      <c r="B145" s="144" t="s">
        <v>1602</v>
      </c>
      <c r="D145" s="226" t="s">
        <v>1656</v>
      </c>
      <c r="E145" s="216"/>
      <c r="F145" s="227" t="s">
        <v>1970</v>
      </c>
      <c r="H145" s="127"/>
    </row>
    <row r="146" spans="2:14" s="17" customFormat="1" ht="43.2" x14ac:dyDescent="0.3">
      <c r="B146" s="147" t="s">
        <v>1654</v>
      </c>
      <c r="D146" s="228"/>
      <c r="E146" s="216"/>
      <c r="F146" s="227" t="s">
        <v>1970</v>
      </c>
      <c r="H146" s="130"/>
    </row>
    <row r="147" spans="2:14" s="17" customFormat="1" ht="15" x14ac:dyDescent="0.3">
      <c r="B147" s="36"/>
      <c r="D147" s="216"/>
      <c r="E147" s="216"/>
      <c r="F147" s="237"/>
    </row>
    <row r="148" spans="2:14" s="17" customFormat="1" ht="15" x14ac:dyDescent="0.3">
      <c r="B148" s="124" t="s">
        <v>1893</v>
      </c>
      <c r="D148" s="138"/>
      <c r="E148" s="216"/>
      <c r="F148" s="138"/>
      <c r="H148" s="125"/>
    </row>
    <row r="149" spans="2:14" s="17" customFormat="1" ht="30" x14ac:dyDescent="0.3">
      <c r="B149" s="144" t="s">
        <v>1603</v>
      </c>
      <c r="D149" s="226" t="s">
        <v>1000</v>
      </c>
      <c r="E149" s="216"/>
      <c r="F149" s="226" t="s">
        <v>1971</v>
      </c>
      <c r="H149" s="127"/>
    </row>
    <row r="150" spans="2:14" s="17" customFormat="1" ht="30" x14ac:dyDescent="0.3">
      <c r="B150" s="146" t="s">
        <v>1605</v>
      </c>
      <c r="D150" s="226"/>
      <c r="E150" s="216"/>
      <c r="F150" s="226"/>
      <c r="H150" s="127"/>
    </row>
    <row r="151" spans="2:14" s="17" customFormat="1" ht="30" x14ac:dyDescent="0.3">
      <c r="B151" s="147" t="s">
        <v>1929</v>
      </c>
      <c r="D151" s="228"/>
      <c r="E151" s="216"/>
      <c r="F151" s="228"/>
      <c r="H151" s="130"/>
      <c r="N151" s="179"/>
    </row>
    <row r="152" spans="2:14" s="17" customFormat="1" ht="15" x14ac:dyDescent="0.3">
      <c r="B152" s="36"/>
      <c r="D152" s="216"/>
      <c r="E152" s="216"/>
      <c r="F152" s="237"/>
    </row>
    <row r="153" spans="2:14" s="17" customFormat="1" ht="30" x14ac:dyDescent="0.3">
      <c r="B153" s="124" t="s">
        <v>1894</v>
      </c>
      <c r="D153" s="138"/>
      <c r="E153" s="216"/>
      <c r="F153" s="138"/>
      <c r="H153" s="125"/>
    </row>
    <row r="154" spans="2:14" s="17" customFormat="1" ht="45" x14ac:dyDescent="0.3">
      <c r="B154" s="144" t="s">
        <v>1606</v>
      </c>
      <c r="D154" s="226" t="s">
        <v>1000</v>
      </c>
      <c r="E154" s="216"/>
      <c r="F154" s="226" t="s">
        <v>1970</v>
      </c>
      <c r="H154" s="127"/>
    </row>
    <row r="155" spans="2:14" s="17" customFormat="1" ht="45" x14ac:dyDescent="0.3">
      <c r="B155" s="144" t="s">
        <v>1607</v>
      </c>
      <c r="D155" s="226" t="s">
        <v>1000</v>
      </c>
      <c r="E155" s="216"/>
      <c r="F155" s="226" t="s">
        <v>1970</v>
      </c>
      <c r="H155" s="127"/>
    </row>
    <row r="156" spans="2:14" s="17" customFormat="1" ht="45" x14ac:dyDescent="0.3">
      <c r="B156" s="145" t="s">
        <v>1608</v>
      </c>
      <c r="D156" s="228" t="s">
        <v>1000</v>
      </c>
      <c r="E156" s="216"/>
      <c r="F156" s="228" t="s">
        <v>1970</v>
      </c>
      <c r="H156" s="130"/>
    </row>
    <row r="157" spans="2:14" s="17" customFormat="1" ht="15" x14ac:dyDescent="0.3">
      <c r="B157" s="36"/>
      <c r="D157" s="216"/>
      <c r="E157" s="216"/>
      <c r="F157" s="237"/>
    </row>
    <row r="158" spans="2:14" s="17" customFormat="1" ht="15" x14ac:dyDescent="0.3">
      <c r="B158" s="124" t="s">
        <v>1895</v>
      </c>
      <c r="D158" s="138"/>
      <c r="E158" s="216"/>
      <c r="F158" s="138"/>
      <c r="H158" s="125"/>
    </row>
    <row r="159" spans="2:14" s="17" customFormat="1" ht="45" x14ac:dyDescent="0.3">
      <c r="B159" s="144" t="s">
        <v>1609</v>
      </c>
      <c r="D159" s="226" t="s">
        <v>1000</v>
      </c>
      <c r="E159" s="216"/>
      <c r="F159" s="226" t="s">
        <v>1987</v>
      </c>
      <c r="H159" s="127"/>
    </row>
    <row r="160" spans="2:14" s="17" customFormat="1" ht="30" x14ac:dyDescent="0.3">
      <c r="B160" s="146" t="s">
        <v>1660</v>
      </c>
      <c r="D160" s="239"/>
      <c r="E160" s="216"/>
      <c r="F160" s="226"/>
      <c r="H160" s="127"/>
    </row>
    <row r="161" spans="2:8" s="17" customFormat="1" ht="30" x14ac:dyDescent="0.3">
      <c r="B161" s="146" t="s">
        <v>1661</v>
      </c>
      <c r="D161" s="226"/>
      <c r="E161" s="240"/>
      <c r="F161" s="226"/>
      <c r="H161" s="127"/>
    </row>
    <row r="162" spans="2:8" s="17" customFormat="1" ht="45" x14ac:dyDescent="0.3">
      <c r="B162" s="144" t="s">
        <v>1662</v>
      </c>
      <c r="D162" s="226" t="s">
        <v>1656</v>
      </c>
      <c r="E162" s="216"/>
      <c r="F162" s="226" t="s">
        <v>1987</v>
      </c>
      <c r="H162" s="127"/>
    </row>
    <row r="163" spans="2:8" s="17" customFormat="1" ht="30" x14ac:dyDescent="0.3">
      <c r="B163" s="146" t="s">
        <v>1663</v>
      </c>
      <c r="D163" s="239">
        <v>800160488</v>
      </c>
      <c r="E163" s="216"/>
      <c r="F163" s="226" t="s">
        <v>1178</v>
      </c>
      <c r="H163" s="127"/>
    </row>
    <row r="164" spans="2:8" s="17" customFormat="1" ht="30" x14ac:dyDescent="0.3">
      <c r="B164" s="146" t="s">
        <v>1664</v>
      </c>
      <c r="D164" s="231"/>
      <c r="E164" s="216"/>
      <c r="F164" s="226"/>
      <c r="H164" s="127"/>
    </row>
    <row r="165" spans="2:8" s="17" customFormat="1" ht="30" x14ac:dyDescent="0.3">
      <c r="B165" s="144" t="s">
        <v>1833</v>
      </c>
      <c r="D165" s="226" t="s">
        <v>1000</v>
      </c>
      <c r="E165" s="216"/>
      <c r="F165" s="226" t="s">
        <v>1988</v>
      </c>
      <c r="H165" s="127"/>
    </row>
    <row r="166" spans="2:8" s="17" customFormat="1" ht="30" x14ac:dyDescent="0.3">
      <c r="B166" s="146" t="s">
        <v>1834</v>
      </c>
      <c r="D166" s="226"/>
      <c r="E166" s="216"/>
      <c r="F166" s="226"/>
      <c r="H166" s="127"/>
    </row>
    <row r="167" spans="2:8" s="17" customFormat="1" ht="30" x14ac:dyDescent="0.3">
      <c r="B167" s="147" t="s">
        <v>1835</v>
      </c>
      <c r="D167" s="226"/>
      <c r="E167" s="216"/>
      <c r="F167" s="226"/>
      <c r="H167" s="130"/>
    </row>
    <row r="168" spans="2:8" s="17" customFormat="1" ht="15" x14ac:dyDescent="0.3">
      <c r="B168" s="36"/>
      <c r="D168" s="216"/>
      <c r="E168" s="216"/>
      <c r="F168" s="237"/>
    </row>
    <row r="169" spans="2:8" s="17" customFormat="1" ht="15" x14ac:dyDescent="0.3">
      <c r="B169" s="124" t="s">
        <v>1896</v>
      </c>
      <c r="D169" s="138"/>
      <c r="E169" s="216"/>
      <c r="F169" s="138"/>
      <c r="H169" s="125"/>
    </row>
    <row r="170" spans="2:8" s="17" customFormat="1" ht="30" x14ac:dyDescent="0.3">
      <c r="B170" s="144" t="s">
        <v>1665</v>
      </c>
      <c r="D170" s="226" t="s">
        <v>1000</v>
      </c>
      <c r="E170" s="216"/>
      <c r="F170" s="226" t="s">
        <v>1972</v>
      </c>
      <c r="H170" s="127"/>
    </row>
    <row r="171" spans="2:8" s="17" customFormat="1" ht="30" x14ac:dyDescent="0.3">
      <c r="B171" s="147" t="s">
        <v>1610</v>
      </c>
      <c r="D171" s="228"/>
      <c r="E171" s="216"/>
      <c r="F171" s="228"/>
      <c r="H171" s="130"/>
    </row>
    <row r="172" spans="2:8" s="17" customFormat="1" ht="15" x14ac:dyDescent="0.3">
      <c r="B172" s="36"/>
      <c r="D172" s="216"/>
      <c r="E172" s="216"/>
      <c r="F172" s="237"/>
    </row>
    <row r="173" spans="2:8" s="17" customFormat="1" ht="15" x14ac:dyDescent="0.3">
      <c r="B173" s="124" t="s">
        <v>1897</v>
      </c>
      <c r="D173" s="241"/>
      <c r="E173" s="216"/>
      <c r="F173" s="242"/>
      <c r="H173" s="125"/>
    </row>
    <row r="174" spans="2:8" s="17" customFormat="1" ht="30" x14ac:dyDescent="0.3">
      <c r="B174" s="149" t="s">
        <v>1647</v>
      </c>
      <c r="D174" s="226" t="s">
        <v>1577</v>
      </c>
      <c r="E174" s="216"/>
      <c r="F174" s="226" t="s">
        <v>1989</v>
      </c>
      <c r="H174" s="127"/>
    </row>
    <row r="175" spans="2:8" s="17" customFormat="1" ht="30" x14ac:dyDescent="0.3">
      <c r="B175" s="144" t="s">
        <v>1918</v>
      </c>
      <c r="D175" s="239">
        <f>1718358*1000</f>
        <v>1718358000</v>
      </c>
      <c r="E175" s="216"/>
      <c r="F175" s="226" t="s">
        <v>1178</v>
      </c>
      <c r="H175" s="127"/>
    </row>
    <row r="176" spans="2:8" s="17" customFormat="1" ht="15" x14ac:dyDescent="0.3">
      <c r="B176" s="140" t="s">
        <v>1746</v>
      </c>
      <c r="D176" s="226"/>
      <c r="E176" s="216"/>
      <c r="F176" s="226"/>
      <c r="H176" s="127"/>
    </row>
    <row r="177" spans="1:8" s="17" customFormat="1" ht="15" x14ac:dyDescent="0.3">
      <c r="B177" s="126" t="s">
        <v>1611</v>
      </c>
      <c r="D177" s="226">
        <f>29821678*1000</f>
        <v>29821678000</v>
      </c>
      <c r="E177" s="216"/>
      <c r="F177" s="226" t="s">
        <v>1178</v>
      </c>
      <c r="H177" s="127"/>
    </row>
    <row r="178" spans="1:8" s="17" customFormat="1" ht="15" x14ac:dyDescent="0.3">
      <c r="B178" s="126" t="s">
        <v>1612</v>
      </c>
      <c r="D178" s="239">
        <f>(1076+821)*1000000000</f>
        <v>1897000000000</v>
      </c>
      <c r="E178" s="216"/>
      <c r="F178" s="226" t="s">
        <v>1178</v>
      </c>
      <c r="H178" s="127"/>
    </row>
    <row r="179" spans="1:8" s="17" customFormat="1" ht="15" x14ac:dyDescent="0.3">
      <c r="B179" s="126" t="s">
        <v>1613</v>
      </c>
      <c r="D179" s="239">
        <v>5748000000</v>
      </c>
      <c r="E179" s="216"/>
      <c r="F179" s="226" t="s">
        <v>1178</v>
      </c>
      <c r="H179" s="127"/>
    </row>
    <row r="180" spans="1:8" s="17" customFormat="1" ht="15" x14ac:dyDescent="0.3">
      <c r="B180" s="126" t="s">
        <v>1614</v>
      </c>
      <c r="D180" s="239">
        <f>(201+143)*1000000</f>
        <v>344000000</v>
      </c>
      <c r="E180" s="216"/>
      <c r="F180" s="226" t="s">
        <v>1199</v>
      </c>
      <c r="H180" s="127"/>
    </row>
    <row r="181" spans="1:8" s="17" customFormat="1" ht="15" x14ac:dyDescent="0.3">
      <c r="B181" s="126" t="s">
        <v>1615</v>
      </c>
      <c r="D181" s="239">
        <v>2123000000</v>
      </c>
      <c r="E181" s="216"/>
      <c r="F181" s="226" t="s">
        <v>1199</v>
      </c>
      <c r="H181" s="127"/>
    </row>
    <row r="182" spans="1:8" s="17" customFormat="1" ht="15" x14ac:dyDescent="0.3">
      <c r="B182" s="126" t="s">
        <v>1919</v>
      </c>
      <c r="D182" s="239">
        <f>865+1561</f>
        <v>2426</v>
      </c>
      <c r="E182" s="216"/>
      <c r="F182" s="226" t="s">
        <v>1921</v>
      </c>
      <c r="H182" s="127"/>
    </row>
    <row r="183" spans="1:8" s="17" customFormat="1" ht="15" x14ac:dyDescent="0.3">
      <c r="B183" s="126" t="s">
        <v>1920</v>
      </c>
      <c r="D183" s="239">
        <v>605</v>
      </c>
      <c r="E183" s="216"/>
      <c r="F183" s="226" t="s">
        <v>1921</v>
      </c>
      <c r="H183" s="127"/>
    </row>
    <row r="184" spans="1:8" s="17" customFormat="1" ht="15" x14ac:dyDescent="0.3">
      <c r="B184" s="126" t="s">
        <v>1616</v>
      </c>
      <c r="D184" s="239">
        <v>3031</v>
      </c>
      <c r="E184" s="216"/>
      <c r="F184" s="226" t="s">
        <v>1921</v>
      </c>
      <c r="H184" s="127"/>
    </row>
    <row r="185" spans="1:8" s="17" customFormat="1" ht="15" x14ac:dyDescent="0.3">
      <c r="B185" s="126" t="s">
        <v>1617</v>
      </c>
      <c r="D185" s="239">
        <v>306853</v>
      </c>
      <c r="E185" s="216"/>
      <c r="F185" s="226" t="s">
        <v>1921</v>
      </c>
      <c r="H185" s="127"/>
    </row>
    <row r="186" spans="1:8" s="17" customFormat="1" ht="15" x14ac:dyDescent="0.3">
      <c r="B186" s="126" t="s">
        <v>1626</v>
      </c>
      <c r="D186" s="226"/>
      <c r="E186" s="216"/>
      <c r="F186" s="226"/>
      <c r="H186" s="127"/>
    </row>
    <row r="187" spans="1:8" s="17" customFormat="1" ht="15" x14ac:dyDescent="0.3">
      <c r="B187" s="139" t="s">
        <v>1627</v>
      </c>
      <c r="D187" s="228"/>
      <c r="E187" s="216"/>
      <c r="F187" s="228"/>
      <c r="H187" s="130"/>
    </row>
    <row r="188" spans="1:8" s="17" customFormat="1" ht="15" x14ac:dyDescent="0.3">
      <c r="B188" s="26"/>
      <c r="D188" s="243"/>
      <c r="E188" s="216"/>
      <c r="F188" s="237"/>
    </row>
    <row r="189" spans="1:8" s="17" customFormat="1" ht="15" x14ac:dyDescent="0.3">
      <c r="B189" s="124" t="s">
        <v>1934</v>
      </c>
      <c r="D189" s="224"/>
      <c r="E189" s="216"/>
      <c r="F189" s="224"/>
      <c r="H189" s="125"/>
    </row>
    <row r="190" spans="1:8" s="17" customFormat="1" ht="15" x14ac:dyDescent="0.3">
      <c r="B190" s="126" t="s">
        <v>1517</v>
      </c>
      <c r="D190" s="225"/>
      <c r="E190" s="216"/>
      <c r="F190" s="225"/>
      <c r="H190" s="127"/>
    </row>
    <row r="191" spans="1:8" s="17" customFormat="1" ht="30" x14ac:dyDescent="0.3">
      <c r="B191" s="141" t="s">
        <v>1931</v>
      </c>
      <c r="D191" s="226" t="s">
        <v>1578</v>
      </c>
      <c r="E191" s="216"/>
      <c r="F191" s="226" t="str">
        <f>IF(D191=Lists!$K$4,"&lt; Input URL to data source &gt;",IF(D191=Lists!$K$5,"&lt; Reference section in EITI Report or URL &gt;",IF(D191=Lists!$K$6,"&lt; Reference evidence of non-applicability &gt;","")))</f>
        <v/>
      </c>
      <c r="H191" s="127"/>
    </row>
    <row r="192" spans="1:8" s="17" customFormat="1" ht="45" x14ac:dyDescent="0.3">
      <c r="A192" s="131"/>
      <c r="B192" s="196" t="s">
        <v>1932</v>
      </c>
      <c r="C192" s="133"/>
      <c r="D192" s="226" t="s">
        <v>1578</v>
      </c>
      <c r="E192" s="216"/>
      <c r="F192" s="226" t="str">
        <f>IF(D192=Lists!$K$4,"&lt; Input URL to data source &gt;",IF(D192=Lists!$K$5,"&lt; Reference section in EITI Report or URL &gt;",IF(D192=Lists!$K$6,"&lt; Reference evidence of non-applicability &gt;","")))</f>
        <v/>
      </c>
      <c r="H192" s="127"/>
    </row>
    <row r="193" spans="2:8" s="17" customFormat="1" ht="30" x14ac:dyDescent="0.3">
      <c r="B193" s="142" t="s">
        <v>1933</v>
      </c>
      <c r="C193" s="133"/>
      <c r="D193" s="228" t="s">
        <v>1578</v>
      </c>
      <c r="E193" s="216"/>
      <c r="F193" s="228" t="str">
        <f>IF(D193=Lists!$K$4,"&lt; Input URL to data source &gt;",IF(D193=Lists!$K$5,"&lt; Reference section in EITI Report or URL &gt;",IF(D193=Lists!$K$6,"&lt; Reference evidence of non-applicability &gt;","")))</f>
        <v/>
      </c>
      <c r="H193" s="130"/>
    </row>
    <row r="194" spans="2:8" s="17" customFormat="1" ht="15.6" thickBot="1" x14ac:dyDescent="0.35">
      <c r="B194" s="150"/>
      <c r="C194" s="70"/>
      <c r="D194" s="244"/>
      <c r="E194" s="245"/>
      <c r="F194" s="246"/>
      <c r="G194" s="70"/>
      <c r="H194" s="70"/>
    </row>
    <row r="195" spans="2:8" s="17" customFormat="1" ht="15" x14ac:dyDescent="0.3">
      <c r="B195" s="26"/>
      <c r="D195" s="243"/>
      <c r="E195" s="216"/>
      <c r="F195" s="237"/>
    </row>
    <row r="196" spans="2:8" s="17" customFormat="1" ht="15.6" thickBot="1" x14ac:dyDescent="0.35">
      <c r="B196" s="278" t="s">
        <v>1838</v>
      </c>
      <c r="C196" s="279"/>
      <c r="D196" s="279"/>
      <c r="E196" s="279"/>
      <c r="F196" s="279"/>
      <c r="G196" s="279"/>
      <c r="H196" s="279"/>
    </row>
    <row r="197" spans="2:8" s="17" customFormat="1" ht="15" x14ac:dyDescent="0.3">
      <c r="B197" s="280" t="s">
        <v>1857</v>
      </c>
      <c r="C197" s="281"/>
      <c r="D197" s="281"/>
      <c r="E197" s="281"/>
      <c r="F197" s="281"/>
      <c r="G197" s="281"/>
      <c r="H197" s="281"/>
    </row>
    <row r="198" spans="2:8" s="17" customFormat="1" ht="15.6" thickBot="1" x14ac:dyDescent="0.35">
      <c r="B198" s="201"/>
      <c r="C198" s="201"/>
      <c r="D198" s="247"/>
      <c r="E198" s="247"/>
      <c r="F198" s="247"/>
      <c r="G198" s="201"/>
      <c r="H198" s="201"/>
    </row>
    <row r="199" spans="2:8" s="17" customFormat="1" ht="15" x14ac:dyDescent="0.3">
      <c r="B199" s="268" t="s">
        <v>1837</v>
      </c>
      <c r="C199" s="268"/>
      <c r="D199" s="268"/>
      <c r="E199" s="268"/>
      <c r="F199" s="268"/>
      <c r="G199" s="268"/>
      <c r="H199" s="268"/>
    </row>
    <row r="200" spans="2:8" s="17" customFormat="1" ht="15.75" customHeight="1" x14ac:dyDescent="0.3">
      <c r="B200" s="257" t="s">
        <v>1858</v>
      </c>
      <c r="C200" s="257"/>
      <c r="D200" s="257"/>
      <c r="E200" s="257"/>
      <c r="F200" s="257"/>
      <c r="G200" s="257"/>
      <c r="H200" s="257"/>
    </row>
    <row r="201" spans="2:8" s="17" customFormat="1" ht="15" x14ac:dyDescent="0.3">
      <c r="B201" s="268" t="s">
        <v>1859</v>
      </c>
      <c r="C201" s="268"/>
      <c r="D201" s="268"/>
      <c r="E201" s="268"/>
      <c r="F201" s="268"/>
      <c r="G201" s="268"/>
      <c r="H201" s="268"/>
    </row>
    <row r="202" spans="2:8" s="17" customFormat="1" ht="15" x14ac:dyDescent="0.3">
      <c r="B202" s="26"/>
      <c r="D202" s="243"/>
      <c r="E202" s="216"/>
      <c r="F202" s="237"/>
    </row>
    <row r="203" spans="2:8" s="17" customFormat="1" ht="15" x14ac:dyDescent="0.3">
      <c r="B203" s="26"/>
      <c r="D203" s="243"/>
      <c r="E203" s="216"/>
      <c r="F203" s="237"/>
    </row>
    <row r="204" spans="2:8" s="17" customFormat="1" ht="15" x14ac:dyDescent="0.3">
      <c r="B204" s="26"/>
      <c r="D204" s="243"/>
      <c r="E204" s="216"/>
      <c r="F204" s="237"/>
    </row>
    <row r="205" spans="2:8" s="17" customFormat="1" ht="15" x14ac:dyDescent="0.3">
      <c r="D205" s="216"/>
      <c r="E205" s="216"/>
      <c r="F205" s="216"/>
    </row>
    <row r="206" spans="2:8" ht="16.2" x14ac:dyDescent="0.3"/>
    <row r="207" spans="2:8" ht="16.2" x14ac:dyDescent="0.3"/>
    <row r="208" spans="2:8" ht="16.2" x14ac:dyDescent="0.3"/>
    <row r="209" ht="16.2" x14ac:dyDescent="0.3"/>
    <row r="210" ht="16.2" x14ac:dyDescent="0.3"/>
    <row r="211" ht="16.2" x14ac:dyDescent="0.3"/>
    <row r="212" ht="16.2" x14ac:dyDescent="0.3"/>
    <row r="213" ht="16.2" x14ac:dyDescent="0.3"/>
    <row r="214" ht="16.2" x14ac:dyDescent="0.3"/>
    <row r="215" ht="16.2" x14ac:dyDescent="0.3"/>
    <row r="216" ht="16.2" x14ac:dyDescent="0.3"/>
    <row r="217" ht="16.2" x14ac:dyDescent="0.3"/>
    <row r="218" ht="16.2" x14ac:dyDescent="0.3"/>
    <row r="219" ht="16.2" x14ac:dyDescent="0.3"/>
    <row r="220" ht="16.2" x14ac:dyDescent="0.3"/>
    <row r="221" ht="16.2" x14ac:dyDescent="0.3"/>
    <row r="222" ht="16.2" x14ac:dyDescent="0.3"/>
    <row r="223" ht="16.2" x14ac:dyDescent="0.3"/>
    <row r="224" ht="16.2" x14ac:dyDescent="0.3"/>
    <row r="225" ht="16.2" x14ac:dyDescent="0.3"/>
    <row r="226" ht="16.2" x14ac:dyDescent="0.3"/>
  </sheetData>
  <mergeCells count="12">
    <mergeCell ref="B201:H201"/>
    <mergeCell ref="B3:H3"/>
    <mergeCell ref="B4:H4"/>
    <mergeCell ref="B5:H5"/>
    <mergeCell ref="B6:H6"/>
    <mergeCell ref="B7:H7"/>
    <mergeCell ref="B8:H8"/>
    <mergeCell ref="B196:H196"/>
    <mergeCell ref="B197:H197"/>
    <mergeCell ref="B199:H199"/>
    <mergeCell ref="B200:H200"/>
    <mergeCell ref="B9:H9"/>
  </mergeCells>
  <dataValidations xWindow="674" yWindow="567" count="31">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Commodity volumes/values" prompt="Please input the name of commodity on the left, including whether volume or value._x000a__x000a_Please input only numbers in this cell. If other information is required, include this in comment section" sqref="D80:D95 D109:D114 D105:D107 D62:D75" xr:uid="{00000000-0002-0000-0200-000000000000}">
      <formula1>0</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F64 F72 F66 F68 F70 F74 F80 F82 F84 F92 F86 F88 F90 F94 F113 F62 F111 F109 F105:F107" xr:uid="{00000000-0002-0000-0200-000001000000}">
      <formula1>"&lt;Select unit&gt;,Sm3,Sm3 o.e.,Barrels,Tonnes,oz,carats,Scf"</formula1>
    </dataValidation>
    <dataValidation type="list" showInputMessage="1" showErrorMessage="1" promptTitle="Reporting type" prompt="Please indicate which type of reporting, between:_x000a__x000a_Systematic disclosure_x000a_EITI reporting_x000a_Not available_x000a_Not applicable" sqref="D165 D19:D22 D34:D36 D39:D43 D46:D47 D103 D56 D60:D61 D78:D79 D98:D99 D174 D118 D122 D126 D130 D137:D142 D145 D149 D154:D156 D159 D162 D170 D51:D53 D190:D193 D26:D30" xr:uid="{00000000-0002-0000-0200-000002000000}">
      <formula1>Reporting_options_list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he total value of in-kind revenues._x000a__x000a_Please input only numbers in this cell. If other information is required, include this in comment section" sqref="D115" xr:uid="{00000000-0002-0000-0200-000003000000}">
      <formula1>0</formula1>
    </dataValidation>
    <dataValidation type="textLength" allowBlank="1" showInputMessage="1" showErrorMessage="1" errorTitle="Please do not edit these cells" error="Please do not edit these cells" sqref="B133:B134 B136 B121:B123 B202:B204 B102 B117:B119 B125:B127 B129:B131 B97:B100 D100 D134" xr:uid="{00000000-0002-0000-0200-000004000000}">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xports" prompt="This refers to the total exports from the relevant year, including revenues from non-extractive sectors._x000a__x000a_Please input only numbers in this cell. If other information is required, include this in comment section" sqref="D181" xr:uid="{00000000-0002-0000-0200-000005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government revenues" prompt="This refers to the governments total revenues from the relevant year, including revenues from non-extractive sectors._x000a__x000a_Please input only numbers in this cell. If other information is required, include this in comment section" sqref="D179" xr:uid="{00000000-0002-0000-0200-000006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Gross Domestic Product" prompt="This refers to Gross Domestic Product, in current USD or local currency._x000a__x000a_Please input only numbers in this cell. If other information is required, include this in comment section" sqref="D177" xr:uid="{00000000-0002-0000-0200-000008000000}">
      <formula1>2</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Gross Value Added" prompt="Gross value added refers to the absolute number representing extractives' share of GDP._x000a__x000a_Please input only numbers in this cell. If other information is required, include this in comment section." sqref="D175:D176 D178" xr:uid="{00000000-0002-0000-0200-000009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Exports - extractives" prompt="This refers to extractives share in total exports of a country, in absolute numbers._x000a__x000a_Please input only numbers in this cell. If other information is required, include this in comment section" sqref="D180" xr:uid="{00000000-0002-0000-0200-00000A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value" prompt="Please input total revenues._x000a__x000a_Please input only numbers in this cell. If other information is required, include this in comment section" sqref="D119 D123 D127 D131 D146 D150:D151 D160:D161 D171 D166:D167 D163:D164" xr:uid="{00000000-0002-0000-0200-00000B000000}">
      <formula1>0</formula1>
    </dataValidation>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absolute number representing extractives' share of formal employment._x000a__x000a_Please input only numbers in this cell. If other information is required, include this in comment section." sqref="D184" xr:uid="{00000000-0002-0000-0200-00000C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Total employment" prompt="Employment refers to the absolute number representing total formal employment._x000a__x000a_Please input only numbers in this cell. If other information is required, include this in comment section" sqref="D185" xr:uid="{00000000-0002-0000-0200-00000D000000}">
      <formula1>2</formula1>
    </dataValidation>
    <dataValidation type="list" operator="equal" showInputMessage="1" showErrorMessage="1" errorTitle="Invalid entry" error="Invalid entry" promptTitle="Please input unit" prompt="Please input currency according to 3-letter ISO currency code." sqref="F119 F123 F127 F131 F150:F151 F166:F167 F171 F160:F161 F163:F164 F186:F187 F175:F181" xr:uid="{00000000-0002-0000-0200-00000E000000}">
      <formula1>Currency_code_list</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 extractive sector" prompt="Please input the total investment in the extractive sector for the relevant Fiscal Year, in current USD or local currency._x000a__x000a_This could e.g. correspond to the total capital formation in the extractive sector." sqref="D186" xr:uid="{00000000-0002-0000-0200-00000F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Investment" prompt="Please input the total investment in the economy for the relevant Fiscal Year, in current USD or local currency._x000a__x000a_This could e.g. correspond to the total capital formation in the economy." sqref="D187" xr:uid="{00000000-0002-0000-0200-000010000000}">
      <formula1>2</formula1>
    </dataValidation>
    <dataValidation type="list" showInputMessage="1" showErrorMessage="1" errorTitle="Invalid commodity input" error="Please select a commodity as defined in the commodity list of the drop down menu" promptTitle="Select commodity" prompt="Please select commodity from the drop down menu" sqref="B113 B64 B66 B68 B70 B72 B74 B92 B94 B62 B84 B86 B88 B90 B80 B82 B111 B109 B105:B107" xr:uid="{00000000-0002-0000-0200-000011000000}">
      <formula1>Commodities_list</formula1>
    </dataValidation>
    <dataValidation type="whole" allowBlank="1" showInputMessage="1" showErrorMessage="1" errorTitle="Please do not edit these cells" error="Please do not edit these cells" sqref="B158:B164 B137:B142 B144:B146 B148:B151 B153:B156 B169:B171 B189:B193" xr:uid="{00000000-0002-0000-0200-000012000000}">
      <formula1>10000</formula1>
      <formula2>50000</formula2>
    </dataValidation>
    <dataValidation type="whole" allowBlank="1" showInputMessage="1" showErrorMessage="1" errorTitle="Please do not edit these cells" error="Please do not edit these cells" sqref="B194:H195 B173:B187" xr:uid="{00000000-0002-0000-0200-000013000000}">
      <formula1>4</formula1>
      <formula2>5</formula2>
    </dataValidation>
    <dataValidation allowBlank="1" showInputMessage="1" showErrorMessage="1" promptTitle="Name of the registry" prompt="Please input the name of the Beneficial Ownership Registry" sqref="D48" xr:uid="{00000000-0002-0000-0200-000014000000}"/>
    <dataValidation allowBlank="1" showInputMessage="1" showErrorMessage="1" promptTitle="Additional relevant files" prompt="If several files relevant to the report exist, please indicate as such here. If several, please copy this into several rows." sqref="D48" xr:uid="{00000000-0002-0000-0200-000015000000}"/>
    <dataValidation type="decimal" errorStyle="warning" operator="greaterThan" allowBlank="1" showInputMessage="1" showErrorMessage="1" errorTitle="Non-number value detected" error="Only input numbers in this cell. _x000a__x000a_If additional information is appropriate, please include in appropriate columns on the right." promptTitle="Extractives employment" prompt="Employment refers to the percentage representing extractives' share of formal employment._x000a__x000a_Please input only numbers in this cell. If other information is required, include this in comment section." sqref="F182:F185" xr:uid="{00000000-0002-0000-0200-000016000000}">
      <formula1>0</formula1>
    </dataValidation>
    <dataValidation allowBlank="1" showInputMessage="1" showErrorMessage="1" errorTitle="Please do not edit these cells" error="Please do not edit these cells" sqref="B165:B167" xr:uid="{00000000-0002-0000-0200-000017000000}"/>
    <dataValidation type="whole" allowBlank="1" showInputMessage="1" showErrorMessage="1" errorTitle="Do not edit these cells" error="Please do not edit these cells" sqref="B198" xr:uid="{00000000-0002-0000-0200-000018000000}">
      <formula1>10000</formula1>
      <formula2>50000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Female employment" prompt="Employment refers to the absolute number representing total female employment in the sector._x000a__x000a_Please input only numbers in this cell. If other information is required, include this in comment section" sqref="D183" xr:uid="{00000000-0002-0000-0200-000019000000}">
      <formula1>2</formula1>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Male employment" prompt="Employment refers to the absolute number representing total male employment in the sector._x000a__x000a_Please input only numbers in this cell. If other information is required, include this in comment section" sqref="D182" xr:uid="{00000000-0002-0000-0200-00001A000000}">
      <formula1>2</formula1>
    </dataValidation>
    <dataValidation type="whole" showInputMessage="1" showErrorMessage="1" sqref="A65:C65 A67:C67 A69:C69 A71:C71 A73:C73 B60:B61 A74:A79 A66 A68 A70 A72 F157:F158 B168:C168 D168:D169 F168:F169 B172:C172 D172:D173 F23:F25 D23:D25 F32:F33 D32:D33 F37:F38 D37:D38 F44:F45 D44:D45 F49:F50 D49:D50 F54:F55 D54:D55 B63 D76:D77 F76:F77 B96:C96 D96:D97 F96:F97 B101:C101 F100:F102 B104:G104 B108:G108 F172:F173 B95 B116:C116 D116:D117 F116:F117 B120:C120 D120:D121 F120:F121 B124:C124 D124:D125 F124:F125 B128:C128 D128:D129 F128:F129 B132:C132 B135:C135 B143:C143 D143:D144 F143:F144 B147:C147 D147:D148 F147:F148 B152:C152 D152:D153 F152:F153 B157:C157 D157:D158 C66 C68 C70 C72 C74:C95 C97:C100 C102:C103 H120 C117:C119 C121:C123 C125:C127 C129:C131 C133:C134 C136:C142 C144:C146 C148:C151 C153:C156 C158:C167 C169:C171 D17:D18 F17:F18 B114:B115 D101:D102 F132:F136 C109:C115 H147 H143 H135 H132 H128 H124 H96 H101 E105:E107 G105:G107 H116 C105:C107 H23 H76 F57:F59 D57:D59 C12:H16 A1:A64 C17:C64 B75:B79 B81 B83 B85 B87 B89 B91 B93 H172 H168 H157 H152 H57 H54 H49 H44 H37 H32 A189:A193 C189:C193 F188:F189 D188:D189 C173:C187 G109:G193 G17:G103 B188:C188 H188 B103 D132:D133 D135:D136 B10:H10 B11:F11 B12:B57 B1:H1 B112 B110 E17:E103 E109:E193" xr:uid="{00000000-0002-0000-0200-00001B000000}">
      <formula1>999999</formula1>
      <formula2>99999999</formula2>
    </dataValidation>
    <dataValidation showInputMessage="1" showErrorMessage="1" sqref="B58:B59" xr:uid="{00000000-0002-0000-0200-00001C000000}"/>
    <dataValidation type="textLength" allowBlank="1" showInputMessage="1" showErrorMessage="1" sqref="H17:H22 H24:H31 H33:H36 H38:H43 H45:H48 H50:H53 H55:H56 H77:H95 H97:H100 H102:H115 H117:H119 H121:H123 H125:H127 H129:H131 H133:H134 H136:H142 H144:H146 H148:H151 H153:H156 H158:H167 H169:H171 H173:H187 H189:H193 H58:H75" xr:uid="{00000000-0002-0000-0200-00001D000000}">
      <formula1>0</formula1>
      <formula2>350</formula2>
    </dataValidation>
    <dataValidation type="decimal" errorStyle="warning" operator="greaterThan" allowBlank="1" showInputMessage="1" showErrorMessage="1" errorTitle="Non-number value detected" error="Only input numbers in this cell. If additional information is appropriate, please include in appropriate columns on the right." promptTitle="Awards and transfers" prompt="Please input the number of license awarded and transferred for the covered year._x000a_Please input only numbers in this cell. If other information is required, include this in comment section" sqref="D31" xr:uid="{00000000-0002-0000-0200-00001E000000}">
      <formula1>0</formula1>
    </dataValidation>
    <dataValidation type="whole" showInputMessage="1" showErrorMessage="1" errorTitle="Do not edit these cells" error="Please do not edit these cells" sqref="B2:H9" xr:uid="{00000000-0002-0000-0200-00001F000000}">
      <formula1>999999</formula1>
      <formula2>99999999</formula2>
    </dataValidation>
  </dataValidations>
  <hyperlinks>
    <hyperlink ref="B17" r:id="rId1" location="r2-1" display="EITI Requirement 2.1" xr:uid="{00000000-0004-0000-0200-000000000000}"/>
    <hyperlink ref="B24" r:id="rId2" location="r2-2" display="EITI Requirement 2.2" xr:uid="{00000000-0004-0000-0200-000001000000}"/>
    <hyperlink ref="B38" r:id="rId3" location="r2-4" display="EITI Requirement 2.4" xr:uid="{00000000-0004-0000-0200-000002000000}"/>
    <hyperlink ref="B45" r:id="rId4" location="r2-5" display="EITI Requirement 2.5" xr:uid="{00000000-0004-0000-0200-000003000000}"/>
    <hyperlink ref="B50" r:id="rId5" location="r2-6" display="EITI Requirement 2.6" xr:uid="{00000000-0004-0000-0200-000004000000}"/>
    <hyperlink ref="B55" r:id="rId6" location="r3-1" display="EITI Requirement 3.1" xr:uid="{00000000-0004-0000-0200-000005000000}"/>
    <hyperlink ref="B59" r:id="rId7" xr:uid="{00000000-0004-0000-0200-000006000000}"/>
    <hyperlink ref="B77" r:id="rId8" location="r3-3" display="EITI Requirement 3.3" xr:uid="{00000000-0004-0000-0200-000007000000}"/>
    <hyperlink ref="B97" r:id="rId9" location="r4-1" display="EITI Requirement 4.1" xr:uid="{00000000-0004-0000-0200-000008000000}"/>
    <hyperlink ref="B102" r:id="rId10" location="r4-2" display="EITI Requirement 4.2" xr:uid="{00000000-0004-0000-0200-000009000000}"/>
    <hyperlink ref="B117" r:id="rId11" location="r4-3" display="EITI Requirement 4.3" xr:uid="{00000000-0004-0000-0200-00000A000000}"/>
    <hyperlink ref="B121" r:id="rId12" location="r4-4" display="EITI Requirement 4.4" xr:uid="{00000000-0004-0000-0200-00000B000000}"/>
    <hyperlink ref="B125" r:id="rId13" location="r4-5" display="EITI Requirement 4.5" xr:uid="{00000000-0004-0000-0200-00000C000000}"/>
    <hyperlink ref="B129" r:id="rId14" location="r4-6" display="EITI Requirement 4.6" xr:uid="{00000000-0004-0000-0200-00000D000000}"/>
    <hyperlink ref="B133" r:id="rId15" location="r4-8" display="EITI Requirement 4.8" xr:uid="{00000000-0004-0000-0200-00000E000000}"/>
    <hyperlink ref="B136" r:id="rId16" location="r4-9" display="EITI Requirement 4.9" xr:uid="{00000000-0004-0000-0200-00000F000000}"/>
    <hyperlink ref="B144" r:id="rId17" location="r5-1" display="EITI Requirement 5.1" xr:uid="{00000000-0004-0000-0200-000010000000}"/>
    <hyperlink ref="B148" r:id="rId18" location="r5-2" display="EITI Requirement 5.2" xr:uid="{00000000-0004-0000-0200-000011000000}"/>
    <hyperlink ref="B153" r:id="rId19" location="r5-3" display="EITI Requirement 5.3" xr:uid="{00000000-0004-0000-0200-000012000000}"/>
    <hyperlink ref="B169" r:id="rId20" location="r6-2" display="EITI Requirement 6.2" xr:uid="{00000000-0004-0000-0200-000013000000}"/>
    <hyperlink ref="B173" r:id="rId21" location="r6-3" display="EITI Requirement 6.3" xr:uid="{00000000-0004-0000-0200-000014000000}"/>
    <hyperlink ref="B158" r:id="rId22" location="r6-1" display="EITI Requirement 6.1" xr:uid="{00000000-0004-0000-0200-000015000000}"/>
    <hyperlink ref="B33" r:id="rId23" location="r2-3" xr:uid="{00000000-0004-0000-0200-000016000000}"/>
    <hyperlink ref="B175" r:id="rId24" xr:uid="{00000000-0004-0000-0200-000017000000}"/>
    <hyperlink ref="B197:F197" r:id="rId25" display="Give us your feedback or report a conflict in the data! Write to us at  data@eiti.org" xr:uid="{00000000-0004-0000-0200-000018000000}"/>
    <hyperlink ref="B196:F196" r:id="rId26" display="For the latest version of Summary data templates, see  https://eiti.org/summary-data-template" xr:uid="{00000000-0004-0000-0200-000019000000}"/>
    <hyperlink ref="B58" r:id="rId27" location="r3-2" display="EITI Requirement 3.2" xr:uid="{00000000-0004-0000-0200-00001A000000}"/>
    <hyperlink ref="B189" r:id="rId28" location="r6-4" xr:uid="{00000000-0004-0000-0200-00001B000000}"/>
    <hyperlink ref="F41" r:id="rId29" display="https://geologymining-sr.maps.arcgis.com/home/index.html" xr:uid="{04622945-163D-41E1-BAE7-9B6B517252AF}"/>
    <hyperlink ref="F78" r:id="rId30" display="https://www.planningofficesuriname.com/" xr:uid="{79D5DC05-5FBD-41C8-B85E-74ABACA2B486}"/>
    <hyperlink ref="F145" r:id="rId31" display="https://www.cbvs.sr/en/publications-research/cbvs-reports/annual-reports" xr:uid="{2141D8C0-D8DE-43A0-A6A9-112E19A8FB46}"/>
    <hyperlink ref="F146" r:id="rId32" display="https://www.cbvs.sr/en/publications-research/cbvs-reports/annual-reports" xr:uid="{C502FCB6-7CB7-4449-9C05-A18CEAE49D3D}"/>
    <hyperlink ref="F35" r:id="rId33" xr:uid="{3B0F1084-D59B-40D2-8A85-DCEB5BE1CC57}"/>
    <hyperlink ref="F42" r:id="rId34" xr:uid="{C9AE86E2-B6CB-42B9-9932-5DAA09C9685E}"/>
    <hyperlink ref="F79" r:id="rId35" display="https://www.planningofficesuriname.com/" xr:uid="{F09C8DE6-C969-420B-B722-836414326971}"/>
  </hyperlinks>
  <pageMargins left="0.25" right="0.25" top="0.75" bottom="0.75" header="0.3" footer="0.3"/>
  <pageSetup paperSize="8" fitToHeight="0" orientation="landscape" horizontalDpi="2400" verticalDpi="2400" r:id="rId36"/>
  <extLst>
    <ext xmlns:x14="http://schemas.microsoft.com/office/spreadsheetml/2009/9/main" uri="{CCE6A557-97BC-4b89-ADB6-D9C93CAAB3DF}">
      <x14:dataValidations xmlns:xm="http://schemas.microsoft.com/office/excel/2006/main" xWindow="674" yWindow="567" count="2">
        <x14:dataValidation type="list" allowBlank="1" showInputMessage="1" showErrorMessage="1" xr:uid="{00000000-0002-0000-0200-000020000000}">
          <x14:formula1>
            <xm:f>Lists!$K$3:$K$7</xm:f>
          </x14:formula1>
          <xm:sqref>D202:D204</xm:sqref>
        </x14:dataValidation>
        <x14:dataValidation type="list" operator="equal" showInputMessage="1" showErrorMessage="1" errorTitle="Invalid entry" error="Invalid entry" promptTitle="Please input unit" prompt="Please input currency according to 3-letter ISO currency code." xr:uid="{00000000-0002-0000-0200-000021000000}">
          <x14:formula1>
            <xm:f>Lists!$I$11:$I$168</xm:f>
          </x14:formula1>
          <xm:sqref>F65 F67 F69 F71 F73 F75 F81 F83 F85 F87 F89 F91 F93 F95 F112 F63 F110 F114:F115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B1:L91"/>
  <sheetViews>
    <sheetView showGridLines="0" topLeftCell="A10" zoomScale="85" zoomScaleNormal="85" workbookViewId="0">
      <selection activeCell="G24" sqref="G24"/>
    </sheetView>
  </sheetViews>
  <sheetFormatPr defaultColWidth="4" defaultRowHeight="24" customHeight="1" x14ac:dyDescent="0.3"/>
  <cols>
    <col min="1" max="1" width="4" style="17"/>
    <col min="2" max="2" width="48.88671875" style="17" customWidth="1"/>
    <col min="3" max="3" width="44.44140625" style="17" customWidth="1"/>
    <col min="4" max="4" width="38.88671875" style="17" customWidth="1"/>
    <col min="5" max="5" width="23" style="17" customWidth="1"/>
    <col min="6" max="10" width="26.44140625" style="17" customWidth="1"/>
    <col min="11" max="11" width="4" style="17" customWidth="1"/>
    <col min="12" max="33" width="4" style="17"/>
    <col min="34" max="34" width="12.109375" style="17" bestFit="1" customWidth="1"/>
    <col min="35" max="16384" width="4" style="17"/>
  </cols>
  <sheetData>
    <row r="1" spans="2:12" ht="15" x14ac:dyDescent="0.3"/>
    <row r="2" spans="2:12" ht="15" x14ac:dyDescent="0.3">
      <c r="B2" s="269" t="s">
        <v>1898</v>
      </c>
      <c r="C2" s="269"/>
      <c r="D2" s="269"/>
      <c r="E2" s="269"/>
      <c r="F2" s="269"/>
      <c r="G2" s="269"/>
      <c r="H2" s="269"/>
      <c r="I2" s="269"/>
      <c r="J2" s="269"/>
    </row>
    <row r="3" spans="2:12" x14ac:dyDescent="0.3">
      <c r="B3" s="270" t="s">
        <v>1637</v>
      </c>
      <c r="C3" s="270"/>
      <c r="D3" s="270"/>
      <c r="E3" s="270"/>
      <c r="F3" s="270"/>
      <c r="G3" s="270"/>
      <c r="H3" s="270"/>
      <c r="I3" s="270"/>
      <c r="J3" s="270"/>
    </row>
    <row r="4" spans="2:12" ht="15" x14ac:dyDescent="0.3">
      <c r="B4" s="272" t="s">
        <v>1899</v>
      </c>
      <c r="C4" s="272"/>
      <c r="D4" s="272"/>
      <c r="E4" s="272"/>
      <c r="F4" s="272"/>
      <c r="G4" s="272"/>
      <c r="H4" s="272"/>
      <c r="I4" s="272"/>
      <c r="J4" s="272"/>
    </row>
    <row r="5" spans="2:12" ht="15" x14ac:dyDescent="0.3">
      <c r="B5" s="272" t="s">
        <v>1900</v>
      </c>
      <c r="C5" s="272"/>
      <c r="D5" s="272"/>
      <c r="E5" s="272"/>
      <c r="F5" s="272"/>
      <c r="G5" s="272"/>
      <c r="H5" s="272"/>
      <c r="I5" s="272"/>
      <c r="J5" s="272"/>
    </row>
    <row r="6" spans="2:12" ht="15" x14ac:dyDescent="0.3">
      <c r="B6" s="272" t="s">
        <v>1901</v>
      </c>
      <c r="C6" s="272"/>
      <c r="D6" s="272"/>
      <c r="E6" s="272"/>
      <c r="F6" s="272"/>
      <c r="G6" s="272"/>
      <c r="H6" s="272"/>
      <c r="I6" s="272"/>
      <c r="J6" s="272"/>
    </row>
    <row r="7" spans="2:12" ht="15.6" customHeight="1" x14ac:dyDescent="0.3">
      <c r="B7" s="272" t="s">
        <v>1902</v>
      </c>
      <c r="C7" s="272"/>
      <c r="D7" s="272"/>
      <c r="E7" s="272"/>
      <c r="F7" s="272"/>
      <c r="G7" s="272"/>
      <c r="H7" s="272"/>
      <c r="I7" s="272"/>
      <c r="J7" s="272"/>
    </row>
    <row r="8" spans="2:12" ht="15" x14ac:dyDescent="0.35">
      <c r="B8" s="276" t="s">
        <v>1903</v>
      </c>
      <c r="C8" s="276"/>
      <c r="D8" s="276"/>
      <c r="E8" s="276"/>
      <c r="F8" s="276"/>
      <c r="G8" s="276"/>
      <c r="H8" s="276"/>
      <c r="I8" s="276"/>
      <c r="J8" s="276"/>
    </row>
    <row r="9" spans="2:12" ht="15" x14ac:dyDescent="0.3"/>
    <row r="10" spans="2:12" x14ac:dyDescent="0.3">
      <c r="B10" s="284" t="s">
        <v>1632</v>
      </c>
      <c r="C10" s="284"/>
      <c r="D10" s="284"/>
      <c r="E10" s="284"/>
      <c r="F10" s="284"/>
      <c r="G10" s="284"/>
      <c r="H10" s="284"/>
      <c r="I10" s="284"/>
      <c r="J10" s="284"/>
    </row>
    <row r="11" spans="2:12" s="172" customFormat="1" ht="25.5" customHeight="1" x14ac:dyDescent="0.3">
      <c r="B11" s="285" t="s">
        <v>1625</v>
      </c>
      <c r="C11" s="285"/>
      <c r="D11" s="285"/>
      <c r="E11" s="285"/>
      <c r="F11" s="285"/>
      <c r="G11" s="285"/>
      <c r="H11" s="285"/>
      <c r="I11" s="285"/>
      <c r="J11" s="285"/>
    </row>
    <row r="12" spans="2:12" s="32" customFormat="1" ht="15" x14ac:dyDescent="0.3">
      <c r="B12" s="286"/>
      <c r="C12" s="286"/>
      <c r="D12" s="286"/>
      <c r="E12" s="286"/>
      <c r="F12" s="286"/>
      <c r="G12" s="286"/>
      <c r="H12" s="286"/>
      <c r="I12" s="286"/>
      <c r="J12" s="286"/>
    </row>
    <row r="13" spans="2:12" s="32" customFormat="1" ht="18.600000000000001" x14ac:dyDescent="0.3">
      <c r="B13" s="287" t="s">
        <v>1562</v>
      </c>
      <c r="C13" s="287"/>
      <c r="D13" s="287"/>
      <c r="E13" s="287"/>
      <c r="F13" s="287"/>
      <c r="G13" s="287"/>
      <c r="H13" s="287"/>
      <c r="I13" s="287"/>
      <c r="J13" s="287"/>
    </row>
    <row r="14" spans="2:12" s="32" customFormat="1" ht="15" x14ac:dyDescent="0.3">
      <c r="B14" s="152" t="s">
        <v>1563</v>
      </c>
      <c r="C14" s="152" t="s">
        <v>1827</v>
      </c>
      <c r="D14" s="17" t="s">
        <v>1564</v>
      </c>
      <c r="E14" s="17" t="s">
        <v>1666</v>
      </c>
      <c r="F14" s="153"/>
      <c r="G14" s="154"/>
    </row>
    <row r="15" spans="2:12" s="32" customFormat="1" ht="15" x14ac:dyDescent="0.3">
      <c r="B15" s="198" t="s">
        <v>2000</v>
      </c>
      <c r="C15" s="17" t="s">
        <v>1824</v>
      </c>
      <c r="D15" s="198" t="s">
        <v>1218</v>
      </c>
      <c r="E15" s="197">
        <f>SUMIF(Government_revenues_table[Government entity],Government_agencies[[#This Row],[Full name of agency]],Government_revenues_table[Revenue value])</f>
        <v>1620948983</v>
      </c>
      <c r="F15" s="154"/>
      <c r="G15" s="154"/>
    </row>
    <row r="16" spans="2:12" s="32" customFormat="1" ht="15" x14ac:dyDescent="0.3">
      <c r="B16" s="32" t="s">
        <v>2001</v>
      </c>
      <c r="C16" s="17" t="s">
        <v>1824</v>
      </c>
      <c r="D16" s="198" t="s">
        <v>1218</v>
      </c>
      <c r="E16" s="197">
        <f>SUMIF(Government_revenues_table[Government entity],Government_agencies[[#This Row],[Full name of agency]],Government_revenues_table[Revenue value])</f>
        <v>0</v>
      </c>
      <c r="F16" s="154"/>
      <c r="G16" s="17"/>
      <c r="J16" s="153"/>
      <c r="K16" s="153"/>
      <c r="L16" s="153"/>
    </row>
    <row r="17" spans="2:10" s="32" customFormat="1" ht="15" x14ac:dyDescent="0.3">
      <c r="C17" s="17"/>
      <c r="D17" s="155"/>
    </row>
    <row r="18" spans="2:10" s="32" customFormat="1" ht="18.600000000000001" x14ac:dyDescent="0.3">
      <c r="B18" s="287" t="s">
        <v>1560</v>
      </c>
      <c r="C18" s="287"/>
      <c r="D18" s="287"/>
      <c r="E18" s="287"/>
      <c r="F18" s="287"/>
      <c r="G18" s="287"/>
      <c r="H18" s="287"/>
      <c r="I18" s="287"/>
      <c r="J18" s="287"/>
    </row>
    <row r="19" spans="2:10" s="32" customFormat="1" ht="15" x14ac:dyDescent="0.3">
      <c r="B19" s="288" t="s">
        <v>1629</v>
      </c>
      <c r="C19" s="289"/>
      <c r="D19" s="290"/>
      <c r="E19" s="153"/>
    </row>
    <row r="20" spans="2:10" s="32" customFormat="1" ht="15" x14ac:dyDescent="0.3">
      <c r="B20" s="157"/>
      <c r="C20" s="158"/>
      <c r="D20" s="159"/>
    </row>
    <row r="21" spans="2:10" s="32" customFormat="1" ht="15" x14ac:dyDescent="0.3"/>
    <row r="22" spans="2:10" s="32" customFormat="1" ht="15" x14ac:dyDescent="0.3">
      <c r="B22" s="152" t="s">
        <v>1561</v>
      </c>
      <c r="C22" s="152" t="s">
        <v>1941</v>
      </c>
      <c r="D22" s="17" t="s">
        <v>1559</v>
      </c>
      <c r="E22" s="17" t="s">
        <v>1492</v>
      </c>
      <c r="F22" s="17" t="s">
        <v>1575</v>
      </c>
      <c r="G22" s="17" t="s">
        <v>1667</v>
      </c>
      <c r="H22" s="17" t="s">
        <v>1832</v>
      </c>
      <c r="I22" s="17" t="s">
        <v>1668</v>
      </c>
    </row>
    <row r="23" spans="2:10" s="32" customFormat="1" ht="15" x14ac:dyDescent="0.3">
      <c r="B23" s="17" t="s">
        <v>1991</v>
      </c>
      <c r="C23" s="17" t="s">
        <v>1999</v>
      </c>
      <c r="D23" s="198" t="s">
        <v>1218</v>
      </c>
      <c r="E23" s="17" t="s">
        <v>1495</v>
      </c>
      <c r="F23" s="17" t="s">
        <v>1576</v>
      </c>
      <c r="G23" s="156" t="s">
        <v>2035</v>
      </c>
      <c r="H23" s="156" t="s">
        <v>1218</v>
      </c>
      <c r="I23" s="155">
        <f>SUMIF(Table10[Company],Companies[[#This Row],[Full company name]],Table10[Revenue value])</f>
        <v>0</v>
      </c>
    </row>
    <row r="24" spans="2:10" s="32" customFormat="1" ht="15" x14ac:dyDescent="0.3">
      <c r="B24" s="17" t="s">
        <v>1992</v>
      </c>
      <c r="C24" s="17" t="s">
        <v>1999</v>
      </c>
      <c r="D24" s="198" t="s">
        <v>1218</v>
      </c>
      <c r="E24" s="17" t="s">
        <v>1495</v>
      </c>
      <c r="F24" s="17" t="s">
        <v>1576</v>
      </c>
      <c r="G24" s="156" t="s">
        <v>1218</v>
      </c>
      <c r="H24" s="156" t="s">
        <v>1218</v>
      </c>
      <c r="I24" s="155">
        <f>SUMIF(Table10[Company],Companies[[#This Row],[Full company name]],Table10[Revenue value])</f>
        <v>0</v>
      </c>
    </row>
    <row r="25" spans="2:10" s="32" customFormat="1" ht="15" x14ac:dyDescent="0.3">
      <c r="B25" s="32" t="s">
        <v>1993</v>
      </c>
      <c r="C25" s="32" t="s">
        <v>1999</v>
      </c>
      <c r="D25" s="198" t="s">
        <v>1218</v>
      </c>
      <c r="E25" s="17" t="s">
        <v>1495</v>
      </c>
      <c r="F25" s="17" t="s">
        <v>1576</v>
      </c>
      <c r="G25" s="156" t="s">
        <v>1218</v>
      </c>
      <c r="H25" s="156" t="s">
        <v>1218</v>
      </c>
      <c r="I25" s="155">
        <f>SUMIF(Table10[Company],Companies[[#This Row],[Full company name]],Table10[Revenue value])</f>
        <v>0</v>
      </c>
    </row>
    <row r="26" spans="2:10" s="32" customFormat="1" ht="15" x14ac:dyDescent="0.3">
      <c r="B26" s="32" t="s">
        <v>1994</v>
      </c>
      <c r="C26" s="32" t="s">
        <v>1999</v>
      </c>
      <c r="D26" s="198" t="s">
        <v>1218</v>
      </c>
      <c r="E26" s="17" t="s">
        <v>1495</v>
      </c>
      <c r="F26" s="17" t="s">
        <v>1576</v>
      </c>
      <c r="G26" s="156" t="s">
        <v>1218</v>
      </c>
      <c r="H26" s="156" t="s">
        <v>1218</v>
      </c>
      <c r="I26" s="155">
        <f>SUMIF(Table10[Company],Companies[[#This Row],[Full company name]],Table10[Revenue value])</f>
        <v>0</v>
      </c>
    </row>
    <row r="27" spans="2:10" s="32" customFormat="1" ht="15" x14ac:dyDescent="0.3">
      <c r="B27" s="248" t="s">
        <v>1995</v>
      </c>
      <c r="C27" s="248" t="s">
        <v>1999</v>
      </c>
      <c r="D27" s="249" t="s">
        <v>1218</v>
      </c>
      <c r="E27" s="248" t="s">
        <v>1495</v>
      </c>
      <c r="F27" s="17" t="s">
        <v>1576</v>
      </c>
      <c r="G27" s="156" t="s">
        <v>1218</v>
      </c>
      <c r="H27" s="156" t="s">
        <v>1218</v>
      </c>
      <c r="I27" s="250">
        <f>SUMIF(Table10[Company],Companies[[#This Row],[Full company name]],Table10[Revenue value])</f>
        <v>0</v>
      </c>
    </row>
    <row r="28" spans="2:10" s="32" customFormat="1" ht="15" x14ac:dyDescent="0.3">
      <c r="B28" s="248" t="s">
        <v>1996</v>
      </c>
      <c r="C28" s="248" t="s">
        <v>1999</v>
      </c>
      <c r="D28" s="249" t="s">
        <v>1218</v>
      </c>
      <c r="E28" s="248" t="s">
        <v>1495</v>
      </c>
      <c r="F28" s="17" t="s">
        <v>1576</v>
      </c>
      <c r="G28" s="156" t="s">
        <v>1218</v>
      </c>
      <c r="H28" s="156" t="s">
        <v>1218</v>
      </c>
      <c r="I28" s="250">
        <f>SUMIF(Table10[Company],Companies[[#This Row],[Full company name]],Table10[Revenue value])</f>
        <v>0</v>
      </c>
    </row>
    <row r="29" spans="2:10" s="32" customFormat="1" ht="15" x14ac:dyDescent="0.3">
      <c r="B29" s="248" t="s">
        <v>1997</v>
      </c>
      <c r="C29" s="248" t="s">
        <v>1999</v>
      </c>
      <c r="D29" s="249" t="s">
        <v>1218</v>
      </c>
      <c r="E29" s="248" t="s">
        <v>1495</v>
      </c>
      <c r="F29" s="17" t="s">
        <v>1576</v>
      </c>
      <c r="G29" s="156" t="s">
        <v>1218</v>
      </c>
      <c r="H29" s="156" t="s">
        <v>1218</v>
      </c>
      <c r="I29" s="250">
        <f>SUMIF(Table10[Company],Companies[[#This Row],[Full company name]],Table10[Revenue value])</f>
        <v>253912693</v>
      </c>
    </row>
    <row r="30" spans="2:10" s="32" customFormat="1" ht="15" x14ac:dyDescent="0.3">
      <c r="B30" s="32" t="s">
        <v>1998</v>
      </c>
      <c r="C30" s="32" t="s">
        <v>1999</v>
      </c>
      <c r="D30" s="198" t="s">
        <v>1218</v>
      </c>
      <c r="E30" s="17" t="s">
        <v>1495</v>
      </c>
      <c r="F30" s="17" t="s">
        <v>1576</v>
      </c>
      <c r="G30" s="156" t="s">
        <v>1218</v>
      </c>
      <c r="H30" s="156" t="s">
        <v>1218</v>
      </c>
      <c r="I30" s="155">
        <f>SUMIF(Table10[Company],Companies[[#This Row],[Full company name]],Table10[Revenue value])</f>
        <v>0</v>
      </c>
    </row>
    <row r="31" spans="2:10" s="32" customFormat="1" ht="15" x14ac:dyDescent="0.3">
      <c r="C31" s="17"/>
      <c r="F31" s="156"/>
      <c r="G31" s="156"/>
    </row>
    <row r="32" spans="2:10" s="32" customFormat="1" ht="18.600000000000001" x14ac:dyDescent="0.3">
      <c r="B32" s="287" t="s">
        <v>1618</v>
      </c>
      <c r="C32" s="287"/>
      <c r="D32" s="287"/>
      <c r="E32" s="287"/>
      <c r="F32" s="287"/>
      <c r="G32" s="287"/>
      <c r="H32" s="287"/>
      <c r="I32" s="287"/>
      <c r="J32" s="287"/>
    </row>
    <row r="33" spans="2:10" s="32" customFormat="1" ht="15" x14ac:dyDescent="0.35">
      <c r="B33" s="152" t="s">
        <v>1619</v>
      </c>
      <c r="C33" s="37" t="s">
        <v>1620</v>
      </c>
      <c r="D33" s="37" t="s">
        <v>1655</v>
      </c>
      <c r="E33" s="37" t="s">
        <v>1750</v>
      </c>
      <c r="F33" s="17" t="s">
        <v>1501</v>
      </c>
      <c r="G33" s="17" t="s">
        <v>1621</v>
      </c>
      <c r="H33" s="17" t="s">
        <v>1672</v>
      </c>
      <c r="I33" s="17" t="s">
        <v>1622</v>
      </c>
      <c r="J33" s="17" t="s">
        <v>1006</v>
      </c>
    </row>
    <row r="34" spans="2:10" s="32" customFormat="1" ht="15" x14ac:dyDescent="0.35">
      <c r="B34" s="198" t="s">
        <v>2002</v>
      </c>
      <c r="C34" s="251" t="s">
        <v>2003</v>
      </c>
      <c r="D34" s="251" t="s">
        <v>2004</v>
      </c>
      <c r="E34" s="37" t="s">
        <v>1763</v>
      </c>
      <c r="F34" s="37" t="s">
        <v>1573</v>
      </c>
      <c r="G34" s="32">
        <v>0</v>
      </c>
      <c r="I34" s="32">
        <v>0</v>
      </c>
    </row>
    <row r="35" spans="2:10" s="32" customFormat="1" ht="15" x14ac:dyDescent="0.35">
      <c r="B35" s="198" t="s">
        <v>2005</v>
      </c>
      <c r="C35" s="251" t="s">
        <v>2006</v>
      </c>
      <c r="D35" s="198" t="s">
        <v>2007</v>
      </c>
      <c r="E35" s="37" t="s">
        <v>1763</v>
      </c>
      <c r="F35" s="37" t="s">
        <v>1573</v>
      </c>
      <c r="G35" s="32">
        <v>0</v>
      </c>
      <c r="I35" s="32">
        <v>0</v>
      </c>
    </row>
    <row r="36" spans="2:10" s="32" customFormat="1" ht="15" x14ac:dyDescent="0.35">
      <c r="B36" s="198" t="s">
        <v>2008</v>
      </c>
      <c r="C36" s="251" t="s">
        <v>2009</v>
      </c>
      <c r="D36" s="198" t="s">
        <v>1992</v>
      </c>
      <c r="E36" s="37" t="s">
        <v>1763</v>
      </c>
      <c r="F36" s="37" t="s">
        <v>1573</v>
      </c>
      <c r="G36" s="32">
        <v>0</v>
      </c>
      <c r="I36" s="32">
        <v>0</v>
      </c>
    </row>
    <row r="37" spans="2:10" s="32" customFormat="1" ht="15" x14ac:dyDescent="0.35">
      <c r="B37" s="198" t="s">
        <v>2010</v>
      </c>
      <c r="C37" s="251" t="s">
        <v>2011</v>
      </c>
      <c r="D37" s="32" t="s">
        <v>2012</v>
      </c>
      <c r="E37" s="37" t="s">
        <v>1763</v>
      </c>
      <c r="F37" s="37" t="s">
        <v>1573</v>
      </c>
      <c r="G37" s="32">
        <v>0</v>
      </c>
      <c r="I37" s="32">
        <v>0</v>
      </c>
    </row>
    <row r="38" spans="2:10" s="32" customFormat="1" ht="15" x14ac:dyDescent="0.35">
      <c r="B38" s="198" t="s">
        <v>2013</v>
      </c>
      <c r="C38" s="252" t="s">
        <v>2014</v>
      </c>
      <c r="D38" s="251" t="s">
        <v>1994</v>
      </c>
      <c r="E38" s="37" t="s">
        <v>1763</v>
      </c>
      <c r="F38" s="37" t="s">
        <v>1573</v>
      </c>
      <c r="G38" s="32">
        <v>0</v>
      </c>
      <c r="I38" s="32">
        <v>0</v>
      </c>
    </row>
    <row r="39" spans="2:10" s="32" customFormat="1" ht="15" x14ac:dyDescent="0.35">
      <c r="B39" s="198" t="s">
        <v>2015</v>
      </c>
      <c r="C39" s="252" t="s">
        <v>755</v>
      </c>
      <c r="D39" s="248" t="s">
        <v>1995</v>
      </c>
      <c r="E39" s="37" t="s">
        <v>1763</v>
      </c>
      <c r="F39" s="37" t="s">
        <v>1573</v>
      </c>
      <c r="G39" s="32">
        <v>0</v>
      </c>
      <c r="I39" s="32">
        <v>0</v>
      </c>
    </row>
    <row r="40" spans="2:10" s="32" customFormat="1" ht="15" x14ac:dyDescent="0.35">
      <c r="B40" s="26" t="s">
        <v>2016</v>
      </c>
      <c r="C40" s="251" t="s">
        <v>2017</v>
      </c>
      <c r="D40" s="32" t="s">
        <v>2018</v>
      </c>
      <c r="E40" s="37" t="s">
        <v>1763</v>
      </c>
      <c r="F40" s="37" t="s">
        <v>1573</v>
      </c>
      <c r="G40" s="32">
        <v>0</v>
      </c>
      <c r="I40" s="32">
        <v>0</v>
      </c>
    </row>
    <row r="41" spans="2:10" s="32" customFormat="1" ht="15" x14ac:dyDescent="0.35">
      <c r="B41" s="198" t="s">
        <v>2019</v>
      </c>
      <c r="C41" s="252" t="s">
        <v>2020</v>
      </c>
      <c r="D41" s="251" t="s">
        <v>2021</v>
      </c>
      <c r="E41" s="37" t="s">
        <v>1763</v>
      </c>
      <c r="F41" s="37" t="s">
        <v>1573</v>
      </c>
      <c r="G41" s="32">
        <v>0</v>
      </c>
      <c r="I41" s="32">
        <v>0</v>
      </c>
    </row>
    <row r="42" spans="2:10" ht="15" x14ac:dyDescent="0.35">
      <c r="B42" s="198" t="s">
        <v>2022</v>
      </c>
      <c r="C42" s="251" t="s">
        <v>2023</v>
      </c>
      <c r="D42" s="248" t="s">
        <v>1996</v>
      </c>
      <c r="E42" s="37" t="s">
        <v>1763</v>
      </c>
      <c r="F42" s="37" t="s">
        <v>1573</v>
      </c>
      <c r="G42" s="32">
        <v>0</v>
      </c>
      <c r="H42" s="32"/>
      <c r="I42" s="32">
        <v>0</v>
      </c>
      <c r="J42" s="32"/>
    </row>
    <row r="43" spans="2:10" ht="15" x14ac:dyDescent="0.35">
      <c r="B43" s="198" t="s">
        <v>2024</v>
      </c>
      <c r="C43" s="252" t="s">
        <v>2025</v>
      </c>
      <c r="D43" s="32" t="s">
        <v>2026</v>
      </c>
      <c r="E43" s="37" t="s">
        <v>1763</v>
      </c>
      <c r="F43" s="37" t="s">
        <v>1573</v>
      </c>
      <c r="G43" s="32">
        <v>0</v>
      </c>
      <c r="H43" s="32"/>
      <c r="I43" s="32">
        <v>0</v>
      </c>
      <c r="J43" s="32"/>
    </row>
    <row r="44" spans="2:10" ht="15" x14ac:dyDescent="0.35">
      <c r="B44" s="198" t="s">
        <v>2027</v>
      </c>
      <c r="C44" s="252" t="s">
        <v>2028</v>
      </c>
      <c r="D44" s="32" t="s">
        <v>2029</v>
      </c>
      <c r="E44" s="37" t="s">
        <v>1763</v>
      </c>
      <c r="F44" s="37" t="s">
        <v>1573</v>
      </c>
      <c r="G44" s="32">
        <v>0</v>
      </c>
      <c r="H44" s="32"/>
      <c r="I44" s="32">
        <v>0</v>
      </c>
      <c r="J44" s="32"/>
    </row>
    <row r="45" spans="2:10" s="32" customFormat="1" ht="15.6" thickBot="1" x14ac:dyDescent="0.35">
      <c r="B45" s="106"/>
      <c r="C45" s="76"/>
      <c r="D45" s="77"/>
      <c r="E45" s="76"/>
      <c r="F45" s="87"/>
      <c r="G45" s="87"/>
      <c r="H45" s="87"/>
      <c r="I45" s="87"/>
      <c r="J45" s="87"/>
    </row>
    <row r="46" spans="2:10" ht="15" x14ac:dyDescent="0.3">
      <c r="B46" s="26"/>
      <c r="C46" s="26"/>
      <c r="D46" s="26"/>
      <c r="E46" s="26"/>
    </row>
    <row r="47" spans="2:10" s="32" customFormat="1" ht="15.6" thickBot="1" x14ac:dyDescent="0.35">
      <c r="B47" s="278" t="s">
        <v>1838</v>
      </c>
      <c r="C47" s="279"/>
      <c r="D47" s="279"/>
      <c r="E47" s="279"/>
      <c r="F47" s="279"/>
      <c r="G47" s="279"/>
      <c r="H47" s="279"/>
      <c r="I47" s="279"/>
      <c r="J47" s="279"/>
    </row>
    <row r="48" spans="2:10" s="32" customFormat="1" ht="15" x14ac:dyDescent="0.3">
      <c r="B48" s="280" t="s">
        <v>1857</v>
      </c>
      <c r="C48" s="281"/>
      <c r="D48" s="281"/>
      <c r="E48" s="281"/>
      <c r="F48" s="281"/>
      <c r="G48" s="281"/>
      <c r="H48" s="281"/>
      <c r="I48" s="281"/>
      <c r="J48" s="281"/>
    </row>
    <row r="49" spans="2:10" ht="15.6" thickBot="1" x14ac:dyDescent="0.35">
      <c r="B49" s="26"/>
      <c r="C49" s="26"/>
      <c r="D49" s="26"/>
      <c r="E49" s="26"/>
    </row>
    <row r="50" spans="2:10" ht="15" x14ac:dyDescent="0.3">
      <c r="B50" s="275" t="s">
        <v>1837</v>
      </c>
      <c r="C50" s="275"/>
      <c r="D50" s="275"/>
      <c r="E50" s="275"/>
      <c r="F50" s="275"/>
      <c r="G50" s="275"/>
      <c r="H50" s="275"/>
      <c r="I50" s="275"/>
      <c r="J50" s="275"/>
    </row>
    <row r="51" spans="2:10" ht="16.5" customHeight="1" x14ac:dyDescent="0.3">
      <c r="B51" s="257" t="s">
        <v>1858</v>
      </c>
      <c r="C51" s="257"/>
      <c r="D51" s="257"/>
      <c r="E51" s="257"/>
      <c r="F51" s="257"/>
      <c r="G51" s="257"/>
      <c r="H51" s="257"/>
      <c r="I51" s="257"/>
      <c r="J51" s="257"/>
    </row>
    <row r="52" spans="2:10" ht="15" x14ac:dyDescent="0.3">
      <c r="B52" s="268" t="s">
        <v>1859</v>
      </c>
      <c r="C52" s="268"/>
      <c r="D52" s="268"/>
      <c r="E52" s="268"/>
      <c r="F52" s="268"/>
      <c r="G52" s="268"/>
      <c r="H52" s="268"/>
      <c r="I52" s="268"/>
      <c r="J52" s="268"/>
    </row>
    <row r="53" spans="2:10" ht="15" x14ac:dyDescent="0.3">
      <c r="B53" s="283"/>
      <c r="C53" s="283"/>
      <c r="D53" s="283"/>
      <c r="E53" s="283"/>
      <c r="F53" s="283"/>
      <c r="G53" s="283"/>
      <c r="H53" s="283"/>
      <c r="I53" s="283"/>
      <c r="J53" s="283"/>
    </row>
    <row r="54" spans="2:10" ht="15" x14ac:dyDescent="0.3"/>
    <row r="55" spans="2:10" ht="15" x14ac:dyDescent="0.3"/>
    <row r="56" spans="2:10" ht="15" x14ac:dyDescent="0.3"/>
    <row r="57" spans="2:10" ht="15" x14ac:dyDescent="0.3"/>
    <row r="58" spans="2:10" s="32" customFormat="1" ht="15" x14ac:dyDescent="0.3">
      <c r="B58" s="17"/>
      <c r="C58" s="17"/>
      <c r="D58" s="17"/>
      <c r="E58" s="17"/>
    </row>
    <row r="59" spans="2:10" ht="15" x14ac:dyDescent="0.3"/>
    <row r="60" spans="2:10" ht="15" x14ac:dyDescent="0.3"/>
    <row r="61" spans="2:10" ht="15" x14ac:dyDescent="0.3"/>
    <row r="62" spans="2:10" ht="15" x14ac:dyDescent="0.3"/>
    <row r="63" spans="2:10" ht="15" x14ac:dyDescent="0.3"/>
    <row r="64" spans="2:10" ht="15" x14ac:dyDescent="0.3"/>
    <row r="65" ht="15" x14ac:dyDescent="0.3"/>
    <row r="66" ht="15" customHeight="1" x14ac:dyDescent="0.3"/>
    <row r="67" ht="15" customHeight="1" x14ac:dyDescent="0.3"/>
    <row r="68" ht="15" x14ac:dyDescent="0.3"/>
    <row r="69" ht="15" x14ac:dyDescent="0.3"/>
    <row r="70" ht="18.75" customHeight="1" x14ac:dyDescent="0.3"/>
    <row r="71" ht="15" x14ac:dyDescent="0.3"/>
    <row r="72" ht="15" x14ac:dyDescent="0.3"/>
    <row r="73" ht="15" x14ac:dyDescent="0.3"/>
    <row r="74" ht="15" x14ac:dyDescent="0.3"/>
    <row r="75" ht="15" x14ac:dyDescent="0.3"/>
    <row r="76" ht="15" x14ac:dyDescent="0.3"/>
    <row r="77" ht="15" x14ac:dyDescent="0.3"/>
    <row r="78" ht="15" x14ac:dyDescent="0.3"/>
    <row r="79" ht="15" x14ac:dyDescent="0.3"/>
    <row r="80" ht="15" x14ac:dyDescent="0.3"/>
    <row r="81" ht="15" x14ac:dyDescent="0.3"/>
    <row r="82" ht="15" x14ac:dyDescent="0.3"/>
    <row r="83" ht="15" x14ac:dyDescent="0.3"/>
    <row r="84" ht="15" x14ac:dyDescent="0.3"/>
    <row r="85" ht="15" x14ac:dyDescent="0.3"/>
    <row r="86" ht="15" x14ac:dyDescent="0.3"/>
    <row r="87" ht="15" x14ac:dyDescent="0.3"/>
    <row r="88" ht="15" x14ac:dyDescent="0.3"/>
    <row r="89" ht="15" x14ac:dyDescent="0.3"/>
    <row r="90" ht="15" x14ac:dyDescent="0.3"/>
    <row r="91" ht="15" x14ac:dyDescent="0.3"/>
  </sheetData>
  <mergeCells count="20">
    <mergeCell ref="B52:J52"/>
    <mergeCell ref="B53:J53"/>
    <mergeCell ref="B7:J7"/>
    <mergeCell ref="B8:J8"/>
    <mergeCell ref="B10:J10"/>
    <mergeCell ref="B11:J11"/>
    <mergeCell ref="B12:J12"/>
    <mergeCell ref="B32:J32"/>
    <mergeCell ref="B47:J47"/>
    <mergeCell ref="B48:J48"/>
    <mergeCell ref="B13:J13"/>
    <mergeCell ref="B18:J18"/>
    <mergeCell ref="B19:D19"/>
    <mergeCell ref="B50:J50"/>
    <mergeCell ref="B51:J51"/>
    <mergeCell ref="B2:J2"/>
    <mergeCell ref="B3:J3"/>
    <mergeCell ref="B4:J4"/>
    <mergeCell ref="B5:J5"/>
    <mergeCell ref="B6:J6"/>
  </mergeCells>
  <dataValidations count="25">
    <dataValidation type="list" allowBlank="1" showInputMessage="1" showErrorMessage="1" promptTitle="Please select Sector" prompt="Please select the relevant sector of the company from the list" sqref="E23:E30" xr:uid="{00000000-0002-0000-0300-000000000000}">
      <formula1>Sector_list</formula1>
    </dataValidation>
    <dataValidation allowBlank="1" showInputMessage="1" showErrorMessage="1" promptTitle="Company name" prompt="Input company name here._x000a__x000a_Please refrain from using acronyms, and input complete name." sqref="B23:B30 D35:D37 D39:D40 D42:D44" xr:uid="{00000000-0002-0000-0300-000001000000}"/>
    <dataValidation allowBlank="1" showInputMessage="1" showErrorMessage="1" promptTitle="Identification #" prompt="Please input unique identification number, such as TIN, organisational number or similar" sqref="D23:D30" xr:uid="{00000000-0002-0000-0300-000002000000}"/>
    <dataValidation allowBlank="1" showInputMessage="1" showErrorMessage="1" promptTitle="Please insert commodities" prompt="Please insert the relevant commodities of the company here, separated by commas." sqref="F23:F30" xr:uid="{00000000-0002-0000-0300-000003000000}"/>
    <dataValidation allowBlank="1" showInputMessage="1" showErrorMessage="1" promptTitle="Project name" prompt="Input project name here._x000a__x000a_Please refrain from using acronyms, and input complete name." sqref="B34:B44" xr:uid="{00000000-0002-0000-0300-000004000000}"/>
    <dataValidation allowBlank="1" showInputMessage="1" showErrorMessage="1" promptTitle="Name of identifier" prompt="Please input name of identifier, such as &quot;Taxpayer Identification Number&quot; or similar." sqref="B20" xr:uid="{00000000-0002-0000-0300-000005000000}"/>
    <dataValidation allowBlank="1" showInputMessage="1" showErrorMessage="1" promptTitle="Name of register" prompt="Please input name of register or agency" sqref="C20" xr:uid="{00000000-0002-0000-0300-000006000000}"/>
    <dataValidation allowBlank="1" showInputMessage="1" showErrorMessage="1" promptTitle="Registry URL" prompt="Please insert direct URL to the registry or agency" sqref="D20" xr:uid="{00000000-0002-0000-0300-000007000000}"/>
    <dataValidation allowBlank="1" showInputMessage="1" showErrorMessage="1" promptTitle="Affiliated Companies" prompt="Please insert the relevant companies affiliated to the project here, separated by commas." sqref="D34 D38 D41" xr:uid="{00000000-0002-0000-0300-000008000000}"/>
    <dataValidation allowBlank="1" showInputMessage="1" showErrorMessage="1" promptTitle="Reference number" prompt="Please input the reference number of the legal agreement: contract, licence, lease, concession..." sqref="C34:C44" xr:uid="{00000000-0002-0000-0300-000009000000}"/>
    <dataValidation type="textLength" allowBlank="1" showInputMessage="1" showErrorMessage="1" errorTitle="Please do not edit these cells" error="Please do not edit these cells" sqref="B20 C19:D19" xr:uid="{00000000-0002-0000-0300-00000A000000}">
      <formula1>10000</formula1>
      <formula2>50000</formula2>
    </dataValidation>
    <dataValidation errorStyle="warning" allowBlank="1" showInputMessage="1" showErrorMessage="1" errorTitle="URL " error="Please input a link in these cells" sqref="G23:H30" xr:uid="{00000000-0002-0000-0300-00000B000000}"/>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H34:H44" xr:uid="{00000000-0002-0000-0300-00000C000000}">
      <formula1>"&lt;Select unit&gt;,Sm3,Sm3 o.e.,Barrels,Tonnes,oz,carats,Scf"</formula1>
    </dataValidation>
    <dataValidation type="list" allowBlank="1" showInputMessage="1" showErrorMessage="1" sqref="F34:F44" xr:uid="{00000000-0002-0000-0300-00000D000000}">
      <formula1>Project_phases_list</formula1>
    </dataValidation>
    <dataValidation type="list" allowBlank="1" showInputMessage="1" showErrorMessage="1" promptTitle="Please insert commodity" prompt="Please insert the relevant commodities of the project here, one commodity for each row. If one project generates more than one commodity, please use several rows." sqref="E34:E44" xr:uid="{00000000-0002-0000-0300-00000E000000}">
      <formula1>Commodity_names</formula1>
    </dataValidation>
    <dataValidation allowBlank="1" showInputMessage="1" showErrorMessage="1" promptTitle="Identification" prompt="Please input identification number for the reporting government entity, if applicable." sqref="D15:D16" xr:uid="{00000000-0002-0000-0300-00000F000000}"/>
    <dataValidation type="list" allowBlank="1" showInputMessage="1" showErrorMessage="1" promptTitle="Government agency type" prompt="Choose type of government agency from the drop-down list._x000a_Please refrain from using custom types if possible." sqref="C15:C16" xr:uid="{00000000-0002-0000-0300-000010000000}">
      <formula1>Agency_type</formula1>
    </dataValidation>
    <dataValidation allowBlank="1" showInputMessage="1" showErrorMessage="1" promptTitle="Receiving government agency" prompt="Input the name of the government recipient here._x000a__x000a_Please refrain from using acronyms, and input complete name." sqref="B15:B16" xr:uid="{00000000-0002-0000-0300-000011000000}"/>
    <dataValidation type="textLength" allowBlank="1" showInputMessage="1" showErrorMessage="1" sqref="A1:K13 A17:L19 F14:K16 E20:K21 A21:D21 A20 B31:K32 A33:K33 A23:A32 A14:E14 J23:K30 B45:J49 B53:J53 A22:K22 K34:K53 A34:A53" xr:uid="{00000000-0002-0000-0300-000012000000}">
      <formula1>9999999</formula1>
      <formula2>99999999</formula2>
    </dataValidation>
    <dataValidation type="textLength" allowBlank="1" showInputMessage="1" showErrorMessage="1" errorTitle="Do not edit - based on Part 4" error="These cells will be filled automatically" promptTitle="Do not edit - based on Part 4" prompt=" " sqref="E15:E16" xr:uid="{00000000-0002-0000-0300-000013000000}">
      <formula1>999999</formula1>
      <formula2>9999999</formula2>
    </dataValidation>
    <dataValidation type="whole" allowBlank="1" showInputMessage="1" showErrorMessage="1" errorTitle="Do not edit - based on part 5" error="These cells will be filled automatically" promptTitle="Do not edit - based on part 5" prompt=" " sqref="I23:I30" xr:uid="{00000000-0002-0000-0300-000014000000}">
      <formula1>1</formula1>
      <formula2>2</formula2>
    </dataValidation>
    <dataValidation type="decimal" allowBlank="1" showInputMessage="1" showErrorMessage="1" errorTitle="Please only input numbers" error="Only numbers should be included in these cells" promptTitle="Production volume" prompt="Please input the production volume of the project here." sqref="G34:G44" xr:uid="{00000000-0002-0000-0300-000015000000}">
      <formula1>0</formula1>
      <formula2>1000000000000000</formula2>
    </dataValidation>
    <dataValidation type="decimal" allowBlank="1" showInputMessage="1" showErrorMessage="1" errorTitle="Please only input numbers" error="Only numbers should be included in these cells" promptTitle="Production values" prompt="Please input the production value of the project here." sqref="I34:I44" xr:uid="{00000000-0002-0000-0300-000016000000}">
      <formula1>0</formula1>
      <formula2>1000000000000000</formula2>
    </dataValidation>
    <dataValidation type="textLength" allowBlank="1" showInputMessage="1" showErrorMessage="1" errorTitle="Do not edit these cells" error="Please do not edit these cells" sqref="B50:J52" xr:uid="{00000000-0002-0000-0300-000017000000}">
      <formula1>9999999</formula1>
      <formula2>99999999</formula2>
    </dataValidation>
    <dataValidation type="list" allowBlank="1" showInputMessage="1" showErrorMessage="1" sqref="C23:C30" xr:uid="{00000000-0002-0000-0300-000018000000}">
      <formula1>"&lt; Company type &gt;,State-owned enterprises &amp; public corporations,Private"</formula1>
    </dataValidation>
  </dataValidations>
  <hyperlinks>
    <hyperlink ref="B8" r:id="rId1" xr:uid="{00000000-0004-0000-0300-000000000000}"/>
    <hyperlink ref="B48:F48" r:id="rId2" display="Give us your feedback or report a conflict in the data! Write to us at  data@eiti.org" xr:uid="{00000000-0004-0000-0300-000001000000}"/>
    <hyperlink ref="B47:F47" r:id="rId3" display="For the latest version of Summary data templates, see  https://eiti.org/summary-data-template" xr:uid="{00000000-0004-0000-0300-000002000000}"/>
  </hyperlinks>
  <pageMargins left="0.25" right="0.25" top="0.75" bottom="0.75" header="0.3" footer="0.3"/>
  <pageSetup paperSize="8" fitToHeight="0" orientation="landscape" horizontalDpi="2400" verticalDpi="2400" r:id="rId4"/>
  <tableParts count="3">
    <tablePart r:id="rId5"/>
    <tablePart r:id="rId6"/>
    <tablePart r:id="rId7"/>
  </tableParts>
  <extLst>
    <ext xmlns:x14="http://schemas.microsoft.com/office/spreadsheetml/2009/9/main" uri="{CCE6A557-97BC-4b89-ADB6-D9C93CAAB3DF}">
      <x14:dataValidations xmlns:xm="http://schemas.microsoft.com/office/excel/2006/main" count="1">
        <x14:dataValidation type="list" allowBlank="1" showInputMessage="1" showErrorMessage="1" error="Invalid Entry" promptTitle="Currency" prompt="Please input currency according to 3-letter ISO currency code." xr:uid="{00000000-0002-0000-0300-000019000000}">
          <x14:formula1>
            <xm:f>Lists!$I$11:$I$168</xm:f>
          </x14:formula1>
          <xm:sqref>J34:J44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1:T48"/>
  <sheetViews>
    <sheetView showGridLines="0" topLeftCell="A12" zoomScale="70" zoomScaleNormal="70" workbookViewId="0">
      <selection activeCell="A24" sqref="A24:XFD24"/>
    </sheetView>
  </sheetViews>
  <sheetFormatPr defaultColWidth="8.88671875" defaultRowHeight="15" x14ac:dyDescent="0.35"/>
  <cols>
    <col min="1" max="1" width="2.88671875" style="37" customWidth="1"/>
    <col min="2" max="5" width="0" style="37" hidden="1" customWidth="1"/>
    <col min="6" max="6" width="50.44140625" style="37" customWidth="1"/>
    <col min="7" max="9" width="16.88671875" style="37" customWidth="1"/>
    <col min="10" max="10" width="52.88671875" style="37" customWidth="1"/>
    <col min="11" max="11" width="15.5546875" style="37" bestFit="1" customWidth="1"/>
    <col min="12" max="12" width="2.88671875" style="37" customWidth="1"/>
    <col min="13" max="13" width="19.5546875" style="37" bestFit="1" customWidth="1"/>
    <col min="14" max="14" width="73.44140625" style="37" bestFit="1" customWidth="1"/>
    <col min="15" max="15" width="4" style="37" customWidth="1"/>
    <col min="16" max="17" width="8.88671875" style="37"/>
    <col min="18" max="18" width="21.109375" style="37" bestFit="1" customWidth="1"/>
    <col min="19" max="19" width="8.88671875" style="37"/>
    <col min="20" max="20" width="21.109375" style="37" bestFit="1" customWidth="1"/>
    <col min="21" max="16384" width="8.88671875" style="37"/>
  </cols>
  <sheetData>
    <row r="1" spans="6:14" s="17" customFormat="1" ht="15.75" hidden="1" customHeight="1" x14ac:dyDescent="0.3"/>
    <row r="2" spans="6:14" s="17" customFormat="1" hidden="1" x14ac:dyDescent="0.3"/>
    <row r="3" spans="6:14" s="17" customFormat="1" hidden="1" x14ac:dyDescent="0.3">
      <c r="N3" s="19" t="s">
        <v>1</v>
      </c>
    </row>
    <row r="4" spans="6:14" s="17" customFormat="1" hidden="1" x14ac:dyDescent="0.3">
      <c r="N4" s="19">
        <f>Introduction!G4</f>
        <v>45187</v>
      </c>
    </row>
    <row r="5" spans="6:14" s="17" customFormat="1" hidden="1" x14ac:dyDescent="0.3"/>
    <row r="6" spans="6:14" s="17" customFormat="1" hidden="1" x14ac:dyDescent="0.3"/>
    <row r="7" spans="6:14" s="17" customFormat="1" x14ac:dyDescent="0.3"/>
    <row r="8" spans="6:14" s="17" customFormat="1" x14ac:dyDescent="0.3">
      <c r="F8" s="269" t="s">
        <v>1910</v>
      </c>
      <c r="G8" s="269"/>
      <c r="H8" s="269"/>
      <c r="I8" s="269"/>
      <c r="J8" s="269"/>
      <c r="K8" s="269"/>
      <c r="L8" s="269"/>
      <c r="M8" s="269"/>
      <c r="N8" s="269"/>
    </row>
    <row r="9" spans="6:14" s="17" customFormat="1" ht="24" x14ac:dyDescent="0.3">
      <c r="F9" s="291" t="s">
        <v>1637</v>
      </c>
      <c r="G9" s="291"/>
      <c r="H9" s="291"/>
      <c r="I9" s="291"/>
      <c r="J9" s="291"/>
      <c r="K9" s="291"/>
      <c r="L9" s="291"/>
      <c r="M9" s="291"/>
      <c r="N9" s="291"/>
    </row>
    <row r="10" spans="6:14" s="17" customFormat="1" x14ac:dyDescent="0.3">
      <c r="F10" s="292" t="s">
        <v>1911</v>
      </c>
      <c r="G10" s="292"/>
      <c r="H10" s="292"/>
      <c r="I10" s="292"/>
      <c r="J10" s="292"/>
      <c r="K10" s="292"/>
      <c r="L10" s="292"/>
      <c r="M10" s="292"/>
      <c r="N10" s="292"/>
    </row>
    <row r="11" spans="6:14" s="17" customFormat="1" x14ac:dyDescent="0.3">
      <c r="F11" s="271" t="s">
        <v>1912</v>
      </c>
      <c r="G11" s="271"/>
      <c r="H11" s="271"/>
      <c r="I11" s="271"/>
      <c r="J11" s="271"/>
      <c r="K11" s="271"/>
      <c r="L11" s="271"/>
      <c r="M11" s="271"/>
      <c r="N11" s="271"/>
    </row>
    <row r="12" spans="6:14" s="17" customFormat="1" x14ac:dyDescent="0.3">
      <c r="F12" s="271" t="s">
        <v>1913</v>
      </c>
      <c r="G12" s="271"/>
      <c r="H12" s="271"/>
      <c r="I12" s="271"/>
      <c r="J12" s="271"/>
      <c r="K12" s="271"/>
      <c r="L12" s="271"/>
      <c r="M12" s="271"/>
      <c r="N12" s="271"/>
    </row>
    <row r="13" spans="6:14" s="17" customFormat="1" x14ac:dyDescent="0.3">
      <c r="F13" s="293" t="s">
        <v>1914</v>
      </c>
      <c r="G13" s="293"/>
      <c r="H13" s="293"/>
      <c r="I13" s="293"/>
      <c r="J13" s="293"/>
      <c r="K13" s="293"/>
      <c r="L13" s="293"/>
      <c r="M13" s="293"/>
      <c r="N13" s="293"/>
    </row>
    <row r="14" spans="6:14" s="17" customFormat="1" x14ac:dyDescent="0.3">
      <c r="F14" s="294" t="s">
        <v>1651</v>
      </c>
      <c r="G14" s="294"/>
      <c r="H14" s="294"/>
      <c r="I14" s="294"/>
      <c r="J14" s="294"/>
      <c r="K14" s="294"/>
      <c r="L14" s="294"/>
      <c r="M14" s="294"/>
      <c r="N14" s="294"/>
    </row>
    <row r="15" spans="6:14" s="17" customFormat="1" x14ac:dyDescent="0.3">
      <c r="F15" s="295" t="s">
        <v>1650</v>
      </c>
      <c r="G15" s="295"/>
      <c r="H15" s="295"/>
      <c r="I15" s="295"/>
      <c r="J15" s="295"/>
      <c r="K15" s="295"/>
      <c r="L15" s="295"/>
      <c r="M15" s="295"/>
      <c r="N15" s="295"/>
    </row>
    <row r="16" spans="6:14" s="17" customFormat="1" x14ac:dyDescent="0.35">
      <c r="F16" s="282" t="s">
        <v>1903</v>
      </c>
      <c r="G16" s="282"/>
      <c r="H16" s="282"/>
      <c r="I16" s="282"/>
      <c r="J16" s="282"/>
      <c r="K16" s="282"/>
      <c r="L16" s="282"/>
      <c r="M16" s="282"/>
      <c r="N16" s="282"/>
    </row>
    <row r="17" spans="2:20" s="17" customFormat="1" x14ac:dyDescent="0.3"/>
    <row r="18" spans="2:20" s="17" customFormat="1" ht="24" x14ac:dyDescent="0.3">
      <c r="F18" s="284" t="s">
        <v>1567</v>
      </c>
      <c r="G18" s="284"/>
      <c r="H18" s="284"/>
      <c r="I18" s="284"/>
      <c r="J18" s="284"/>
      <c r="K18" s="284"/>
      <c r="M18" s="296" t="s">
        <v>1554</v>
      </c>
      <c r="N18" s="296"/>
    </row>
    <row r="19" spans="2:20" s="17" customFormat="1" ht="15.6" customHeight="1" x14ac:dyDescent="0.3">
      <c r="M19" s="302" t="s">
        <v>1915</v>
      </c>
      <c r="N19" s="302"/>
    </row>
    <row r="20" spans="2:20" x14ac:dyDescent="0.35">
      <c r="F20" s="300" t="s">
        <v>1916</v>
      </c>
      <c r="G20" s="300"/>
      <c r="H20" s="300"/>
      <c r="I20" s="300"/>
      <c r="J20" s="300"/>
      <c r="K20" s="301"/>
      <c r="M20" s="17"/>
      <c r="N20" s="17"/>
    </row>
    <row r="21" spans="2:20" ht="24" x14ac:dyDescent="0.35">
      <c r="B21" s="166" t="s">
        <v>1487</v>
      </c>
      <c r="C21" s="166" t="s">
        <v>1488</v>
      </c>
      <c r="D21" s="166" t="s">
        <v>1489</v>
      </c>
      <c r="E21" s="166" t="s">
        <v>1490</v>
      </c>
      <c r="F21" s="37" t="s">
        <v>1496</v>
      </c>
      <c r="G21" s="37" t="s">
        <v>1492</v>
      </c>
      <c r="H21" s="37" t="s">
        <v>1435</v>
      </c>
      <c r="I21" s="37" t="s">
        <v>1498</v>
      </c>
      <c r="J21" s="37" t="s">
        <v>1436</v>
      </c>
      <c r="K21" s="17" t="s">
        <v>1006</v>
      </c>
      <c r="M21" s="291" t="s">
        <v>1556</v>
      </c>
      <c r="N21" s="291"/>
    </row>
    <row r="22" spans="2:20" ht="15.75" customHeight="1" x14ac:dyDescent="0.35">
      <c r="B22" s="166" t="str">
        <f>IFERROR(VLOOKUP(Government_revenues_table[[#This Row],[GFS Classification]],Table6_GFS_codes_classification[],COLUMNS($F:F)+3,FALSE),"Do not enter data")</f>
        <v>Taxes (11E)</v>
      </c>
      <c r="C22" s="166" t="str">
        <f>IFERROR(VLOOKUP(Government_revenues_table[[#This Row],[GFS Classification]],Table6_GFS_codes_classification[],COLUMNS($F:G)+3,FALSE),"Do not enter data")</f>
        <v>Taxes on income, profits and capital gains (111E)</v>
      </c>
      <c r="D22" s="166" t="str">
        <f>IFERROR(VLOOKUP(Government_revenues_table[[#This Row],[GFS Classification]],Table6_GFS_codes_classification[],COLUMNS($F:H)+3,FALSE),"Do not enter data")</f>
        <v>Ordinary taxes on income, profits and capital gains (1112E1)</v>
      </c>
      <c r="E22" s="166" t="str">
        <f>IFERROR(VLOOKUP(Government_revenues_table[[#This Row],[GFS Classification]],Table6_GFS_codes_classification[],COLUMNS($F:I)+3,FALSE),"Do not enter data")</f>
        <v>Ordinary taxes on income, profits and capital gains (1112E1)</v>
      </c>
      <c r="F22" s="37" t="s">
        <v>1520</v>
      </c>
      <c r="G22" s="17" t="s">
        <v>1495</v>
      </c>
      <c r="H22" s="37" t="s">
        <v>2030</v>
      </c>
      <c r="I22" s="37" t="s">
        <v>2000</v>
      </c>
      <c r="J22" s="162">
        <v>76861417</v>
      </c>
      <c r="K22" s="37" t="s">
        <v>1178</v>
      </c>
      <c r="M22" s="303" t="s">
        <v>1671</v>
      </c>
      <c r="N22" s="303"/>
    </row>
    <row r="23" spans="2:20" ht="15.75" customHeight="1" x14ac:dyDescent="0.35">
      <c r="B23" s="166" t="str">
        <f>IFERROR(VLOOKUP(Government_revenues_table[[#This Row],[GFS Classification]],Table6_GFS_codes_classification[],COLUMNS($F:F)+3,FALSE),"Do not enter data")</f>
        <v>Other revenue (14E)</v>
      </c>
      <c r="C23" s="166" t="str">
        <f>IFERROR(VLOOKUP(Government_revenues_table[[#This Row],[GFS Classification]],Table6_GFS_codes_classification[],COLUMNS($F:G)+3,FALSE),"Do not enter data")</f>
        <v>Property income (141E)</v>
      </c>
      <c r="D23" s="166" t="str">
        <f>IFERROR(VLOOKUP(Government_revenues_table[[#This Row],[GFS Classification]],Table6_GFS_codes_classification[],COLUMNS($F:H)+3,FALSE),"Do not enter data")</f>
        <v>Dividends (1412E)</v>
      </c>
      <c r="E23" s="166" t="str">
        <f>IFERROR(VLOOKUP(Government_revenues_table[[#This Row],[GFS Classification]],Table6_GFS_codes_classification[],COLUMNS($F:I)+3,FALSE),"Do not enter data")</f>
        <v>From state-owned enterprises (1412E1)</v>
      </c>
      <c r="F23" s="37" t="s">
        <v>1505</v>
      </c>
      <c r="G23" s="17" t="s">
        <v>1495</v>
      </c>
      <c r="H23" s="37" t="s">
        <v>2031</v>
      </c>
      <c r="I23" s="37" t="s">
        <v>2000</v>
      </c>
      <c r="J23" s="162">
        <v>322065235</v>
      </c>
      <c r="K23" s="37" t="s">
        <v>1178</v>
      </c>
      <c r="M23" s="303"/>
      <c r="N23" s="303"/>
    </row>
    <row r="24" spans="2:20" ht="15.75" customHeight="1" x14ac:dyDescent="0.35">
      <c r="B24" s="166" t="str">
        <f>IFERROR(VLOOKUP(Government_revenues_table[[#This Row],[GFS Classification]],Table6_GFS_codes_classification[],COLUMNS($F:F)+3,FALSE),"Do not enter data")</f>
        <v>Other revenue (14E)</v>
      </c>
      <c r="C24" s="166" t="str">
        <f>IFERROR(VLOOKUP(Government_revenues_table[[#This Row],[GFS Classification]],Table6_GFS_codes_classification[],COLUMNS($F:G)+3,FALSE),"Do not enter data")</f>
        <v>Property income (141E)</v>
      </c>
      <c r="D24" s="166" t="str">
        <f>IFERROR(VLOOKUP(Government_revenues_table[[#This Row],[GFS Classification]],Table6_GFS_codes_classification[],COLUMNS($F:H)+3,FALSE),"Do not enter data")</f>
        <v>Rent (1415E)</v>
      </c>
      <c r="E24" s="166" t="str">
        <f>IFERROR(VLOOKUP(Government_revenues_table[[#This Row],[GFS Classification]],Table6_GFS_codes_classification[],COLUMNS($F:I)+3,FALSE),"Do not enter data")</f>
        <v>Royalties (1415E1)</v>
      </c>
      <c r="F24" s="37" t="s">
        <v>1509</v>
      </c>
      <c r="G24" s="17" t="s">
        <v>988</v>
      </c>
      <c r="H24" s="251" t="s">
        <v>2033</v>
      </c>
      <c r="I24" s="37" t="s">
        <v>2000</v>
      </c>
      <c r="J24" s="162">
        <v>403369450</v>
      </c>
      <c r="K24" s="37" t="s">
        <v>1178</v>
      </c>
      <c r="M24" s="303"/>
      <c r="N24" s="303"/>
    </row>
    <row r="25" spans="2:20" x14ac:dyDescent="0.35">
      <c r="B25" s="166" t="str">
        <f>IFERROR(VLOOKUP(Government_revenues_table[[#This Row],[GFS Classification]],Table6_GFS_codes_classification[],COLUMNS($F:F)+3,FALSE),"Do not enter data")</f>
        <v>Taxes (11E)</v>
      </c>
      <c r="C25" s="166" t="str">
        <f>IFERROR(VLOOKUP(Government_revenues_table[[#This Row],[GFS Classification]],Table6_GFS_codes_classification[],COLUMNS($F:G)+3,FALSE),"Do not enter data")</f>
        <v>Taxes on goods and services (114E)</v>
      </c>
      <c r="D25" s="166" t="str">
        <f>IFERROR(VLOOKUP(Government_revenues_table[[#This Row],[GFS Classification]],Table6_GFS_codes_classification[],COLUMNS($F:H)+3,FALSE),"Do not enter data")</f>
        <v>General taxes on goods and services (VAT, sales tax, turnover tax) (1141E)</v>
      </c>
      <c r="E25" s="166" t="str">
        <f>IFERROR(VLOOKUP(Government_revenues_table[[#This Row],[GFS Classification]],Table6_GFS_codes_classification[],COLUMNS($F:I)+3,FALSE),"Do not enter data")</f>
        <v>General taxes on goods and services (VAT, sales tax, turnover tax) (1141E)</v>
      </c>
      <c r="F25" s="37" t="s">
        <v>1524</v>
      </c>
      <c r="G25" s="17" t="s">
        <v>988</v>
      </c>
      <c r="H25" s="251" t="s">
        <v>2034</v>
      </c>
      <c r="I25" s="37" t="s">
        <v>2000</v>
      </c>
      <c r="J25" s="167">
        <v>818652881</v>
      </c>
      <c r="K25" s="37" t="s">
        <v>1178</v>
      </c>
    </row>
    <row r="26" spans="2:20" ht="15.6" thickBot="1" x14ac:dyDescent="0.4"/>
    <row r="27" spans="2:20" ht="16.8" thickBot="1" x14ac:dyDescent="0.4">
      <c r="I27" s="202" t="s">
        <v>1940</v>
      </c>
      <c r="J27" s="165">
        <f>SUMIF(Government_revenues_table[Currency],"USD",Government_revenues_table[Revenue value])+(IFERROR(SUMIF(Government_revenues_table[Currency],"&lt;&gt;USD",Government_revenues_table[Revenue value])/'Part 1 - About'!$E$45,0))</f>
        <v>0</v>
      </c>
      <c r="T27" s="203"/>
    </row>
    <row r="28" spans="2:20" ht="21" customHeight="1" thickBot="1" x14ac:dyDescent="0.4">
      <c r="I28" s="12"/>
      <c r="J28" s="168"/>
    </row>
    <row r="29" spans="2:20" ht="16.8" thickBot="1" x14ac:dyDescent="0.4">
      <c r="I29" s="202" t="str">
        <f>"Total in "&amp;'Part 1 - About'!E44</f>
        <v>Total in SRD</v>
      </c>
      <c r="J29" s="165">
        <f>IF('Part 1 - About'!$E$44="USD",0,SUMIF(Government_revenues_table[Currency],'Part 1 - About'!$E$44,Government_revenues_table[Revenue value]))+(IFERROR(SUMIF(Government_revenues_table[Currency],"USD",Government_revenues_table[Revenue value])*'Part 1 - About'!$E$45,0))</f>
        <v>1620948983</v>
      </c>
    </row>
    <row r="33" spans="6:14" ht="24" x14ac:dyDescent="0.35">
      <c r="F33" s="160" t="s">
        <v>1557</v>
      </c>
      <c r="G33" s="160"/>
      <c r="H33" s="173"/>
      <c r="I33" s="173"/>
      <c r="J33" s="173"/>
      <c r="K33" s="173"/>
    </row>
    <row r="34" spans="6:14" x14ac:dyDescent="0.35">
      <c r="F34" s="169" t="s">
        <v>1558</v>
      </c>
      <c r="G34" s="170"/>
      <c r="H34" s="170"/>
      <c r="I34" s="170"/>
      <c r="J34" s="171"/>
      <c r="K34" s="170"/>
    </row>
    <row r="35" spans="6:14" x14ac:dyDescent="0.35">
      <c r="F35" s="170" t="s">
        <v>2038</v>
      </c>
      <c r="G35" s="170"/>
      <c r="H35" s="170"/>
      <c r="I35" s="170"/>
      <c r="J35" s="171"/>
      <c r="K35" s="170"/>
    </row>
    <row r="36" spans="6:14" x14ac:dyDescent="0.35">
      <c r="F36" s="253" t="s">
        <v>1496</v>
      </c>
      <c r="G36" s="254" t="s">
        <v>1492</v>
      </c>
      <c r="H36" s="254" t="s">
        <v>1435</v>
      </c>
      <c r="I36" s="254" t="s">
        <v>1498</v>
      </c>
      <c r="J36" s="254" t="s">
        <v>2039</v>
      </c>
      <c r="K36" s="254" t="s">
        <v>1006</v>
      </c>
    </row>
    <row r="37" spans="6:14" ht="15.75" customHeight="1" x14ac:dyDescent="0.35">
      <c r="F37" s="253" t="s">
        <v>1475</v>
      </c>
      <c r="G37" s="254" t="s">
        <v>1495</v>
      </c>
      <c r="H37" s="254" t="s">
        <v>2032</v>
      </c>
      <c r="I37" s="254" t="s">
        <v>2000</v>
      </c>
      <c r="J37" s="254">
        <v>275733085</v>
      </c>
      <c r="K37" s="254" t="s">
        <v>1178</v>
      </c>
    </row>
    <row r="38" spans="6:14" x14ac:dyDescent="0.35">
      <c r="F38" s="169"/>
      <c r="G38" s="170"/>
      <c r="H38" s="170"/>
      <c r="I38" s="170"/>
      <c r="J38" s="171"/>
      <c r="K38" s="170"/>
    </row>
    <row r="39" spans="6:14" x14ac:dyDescent="0.35">
      <c r="F39" s="169"/>
      <c r="G39" s="170"/>
      <c r="H39" s="170"/>
      <c r="I39" s="170"/>
      <c r="J39" s="171"/>
      <c r="K39" s="170"/>
    </row>
    <row r="40" spans="6:14" x14ac:dyDescent="0.35">
      <c r="F40" s="26"/>
      <c r="G40" s="26"/>
      <c r="H40" s="26"/>
      <c r="I40" s="26"/>
      <c r="J40" s="26"/>
      <c r="K40" s="26"/>
    </row>
    <row r="41" spans="6:14" ht="15.75" customHeight="1" thickBot="1" x14ac:dyDescent="0.4">
      <c r="F41" s="297"/>
      <c r="G41" s="297"/>
      <c r="H41" s="297"/>
      <c r="I41" s="297"/>
      <c r="J41" s="297"/>
      <c r="K41" s="297"/>
      <c r="L41" s="297"/>
      <c r="M41" s="297"/>
      <c r="N41" s="297"/>
    </row>
    <row r="42" spans="6:14" x14ac:dyDescent="0.35">
      <c r="F42" s="298"/>
      <c r="G42" s="298"/>
      <c r="H42" s="298"/>
      <c r="I42" s="298"/>
      <c r="J42" s="298"/>
      <c r="K42" s="298"/>
      <c r="L42" s="298"/>
      <c r="M42" s="298"/>
      <c r="N42" s="298"/>
    </row>
    <row r="43" spans="6:14" ht="15.6" thickBot="1" x14ac:dyDescent="0.4">
      <c r="F43" s="278" t="s">
        <v>1838</v>
      </c>
      <c r="G43" s="279"/>
      <c r="H43" s="279"/>
      <c r="I43" s="279"/>
      <c r="J43" s="279"/>
      <c r="K43" s="279"/>
      <c r="L43" s="279"/>
      <c r="M43" s="279"/>
      <c r="N43" s="279"/>
    </row>
    <row r="44" spans="6:14" x14ac:dyDescent="0.35">
      <c r="F44" s="280" t="s">
        <v>1857</v>
      </c>
      <c r="G44" s="281"/>
      <c r="H44" s="281"/>
      <c r="I44" s="281"/>
      <c r="J44" s="281"/>
      <c r="K44" s="281"/>
      <c r="L44" s="281"/>
      <c r="M44" s="281"/>
      <c r="N44" s="281"/>
    </row>
    <row r="45" spans="6:14" ht="15.6" thickBot="1" x14ac:dyDescent="0.4">
      <c r="F45" s="299"/>
      <c r="G45" s="299"/>
      <c r="H45" s="299"/>
      <c r="I45" s="299"/>
      <c r="J45" s="299"/>
      <c r="K45" s="299"/>
      <c r="L45" s="299"/>
      <c r="M45" s="299"/>
      <c r="N45" s="299"/>
    </row>
    <row r="46" spans="6:14" x14ac:dyDescent="0.35">
      <c r="F46" s="268" t="s">
        <v>1837</v>
      </c>
      <c r="G46" s="268"/>
      <c r="H46" s="268"/>
      <c r="I46" s="268"/>
      <c r="J46" s="268"/>
      <c r="K46" s="268"/>
      <c r="L46" s="268"/>
      <c r="M46" s="268"/>
      <c r="N46" s="268"/>
    </row>
    <row r="47" spans="6:14" ht="15.75" customHeight="1" x14ac:dyDescent="0.35">
      <c r="F47" s="257" t="s">
        <v>1858</v>
      </c>
      <c r="G47" s="257"/>
      <c r="H47" s="257"/>
      <c r="I47" s="257"/>
      <c r="J47" s="257"/>
      <c r="K47" s="257"/>
      <c r="L47" s="257"/>
      <c r="M47" s="257"/>
      <c r="N47" s="257"/>
    </row>
    <row r="48" spans="6:14" x14ac:dyDescent="0.35">
      <c r="F48" s="268" t="s">
        <v>1859</v>
      </c>
      <c r="G48" s="268"/>
      <c r="H48" s="268"/>
      <c r="I48" s="268"/>
      <c r="J48" s="268"/>
      <c r="K48" s="268"/>
      <c r="L48" s="268"/>
      <c r="M48" s="268"/>
      <c r="N48" s="268"/>
    </row>
  </sheetData>
  <sheetProtection insertRows="0"/>
  <protectedRanges>
    <protectedRange algorithmName="SHA-512" hashValue="19r0bVvPR7yZA0UiYij7Tv1CBk3noIABvFePbLhCJ4nk3L6A+Fy+RdPPS3STf+a52x4pG2PQK4FAkXK9epnlIA==" saltValue="gQC4yrLvnbJqxYZ0KSEoZA==" spinCount="100000" sqref="K27 F22:G25 I22:K25" name="Government revenues"/>
  </protectedRanges>
  <mergeCells count="23">
    <mergeCell ref="F45:N45"/>
    <mergeCell ref="F46:N46"/>
    <mergeCell ref="F20:K20"/>
    <mergeCell ref="F16:N16"/>
    <mergeCell ref="M19:N19"/>
    <mergeCell ref="M21:N21"/>
    <mergeCell ref="M22:N24"/>
    <mergeCell ref="F48:N48"/>
    <mergeCell ref="F18:K18"/>
    <mergeCell ref="F8:N8"/>
    <mergeCell ref="F9:N9"/>
    <mergeCell ref="F10:N10"/>
    <mergeCell ref="F11:N11"/>
    <mergeCell ref="F12:N12"/>
    <mergeCell ref="F13:N13"/>
    <mergeCell ref="F14:N14"/>
    <mergeCell ref="F15:N15"/>
    <mergeCell ref="M18:N18"/>
    <mergeCell ref="F41:N41"/>
    <mergeCell ref="F42:N42"/>
    <mergeCell ref="F43:N43"/>
    <mergeCell ref="F47:N47"/>
    <mergeCell ref="F44:N44"/>
  </mergeCells>
  <dataValidations count="10">
    <dataValidation type="textLength" allowBlank="1" showInputMessage="1" showErrorMessage="1" errorTitle="Please do not edit these cells" error="Please do not edit these cells" sqref="F33:K34 F21:H21 J21:K21" xr:uid="{00000000-0002-0000-0400-000003000000}">
      <formula1>10000</formula1>
      <formula2>50000</formula2>
    </dataValidation>
    <dataValidation allowBlank="1" showInputMessage="1" showErrorMessage="1" errorTitle="Please do not edit these cells" error="Please do not edit these cells" sqref="I21" xr:uid="{00000000-0002-0000-0400-000004000000}"/>
    <dataValidation type="whole" allowBlank="1" showInputMessage="1" showErrorMessage="1" errorTitle="Please do not edit those cells" error="Please do not edit those cells" sqref="F40:K40" xr:uid="{00000000-0002-0000-0400-000005000000}">
      <formula1>10000</formula1>
      <formula2>50000</formula2>
    </dataValidation>
    <dataValidation type="textLength" allowBlank="1" showInputMessage="1" showErrorMessage="1" sqref="B7:K20 F41:N45 B41:E48 B26:H32 K26:N32 I26:J26 J28 I30:J32 L33:N40 O7:O40 A7:A48 L7:N25" xr:uid="{00000000-0002-0000-0400-000008000000}">
      <formula1>9999999</formula1>
      <formula2>99999999</formula2>
    </dataValidation>
    <dataValidation type="textLength" allowBlank="1" showInputMessage="1" showErrorMessage="1" errorTitle="Do not edit these cells" error="Please do not edit these cells" sqref="F46:N48" xr:uid="{00000000-0002-0000-0400-000009000000}">
      <formula1>9999999</formula1>
      <formula2>99999999</formula2>
    </dataValidation>
    <dataValidation type="whole" allowBlank="1" showInputMessage="1" showErrorMessage="1" sqref="I27:J27 I29:J29" xr:uid="{00000000-0002-0000-0400-00000A000000}">
      <formula1>1</formula1>
      <formula2>2</formula2>
    </dataValidation>
    <dataValidation type="list" allowBlank="1" showInputMessage="1" showErrorMessage="1" promptTitle="Receiving government agency" prompt="Input the name of the government recipient here._x000a__x000a_Please refrain from using acronyms, and input complete name" sqref="I22:I25" xr:uid="{94407881-24BD-400D-BFB5-39711AAB25D9}">
      <formula1>Government_entities_list</formula1>
    </dataValidation>
    <dataValidation type="list" allowBlank="1" showInputMessage="1" showErrorMessage="1" sqref="F22:F25" xr:uid="{00000000-0002-0000-0400-000000000000}">
      <formula1>GFS_list</formula1>
    </dataValidation>
    <dataValidation allowBlank="1"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H22:H25" xr:uid="{00000000-0002-0000-0400-000002000000}"/>
    <dataValidation type="decimal" operator="notBetween" allowBlank="1" showInputMessage="1" showErrorMessage="1" errorTitle="Number" error="Please only input numbers in this cell" promptTitle="Revenue value" prompt="Please input the total figure of the revenue stream as disclosed by government, including not reconciled." sqref="J22:J25" xr:uid="{00000000-0002-0000-0400-000007000000}">
      <formula1>0.1</formula1>
      <formula2>0.2</formula2>
    </dataValidation>
  </dataValidations>
  <hyperlinks>
    <hyperlink ref="M19" r:id="rId1" location="r5-1" display="EITI Requirement 5.1" xr:uid="{00000000-0004-0000-0400-000000000000}"/>
    <hyperlink ref="F20" r:id="rId2" location="r4-1" display="EITI Requirement 4.1" xr:uid="{00000000-0004-0000-0400-000001000000}"/>
    <hyperlink ref="F44:J44" r:id="rId3" display="Give us your feedback or report a conflict in the data! Write to us at  data@eiti.org" xr:uid="{00000000-0004-0000-0400-000002000000}"/>
    <hyperlink ref="F43:J43" r:id="rId4" display="For the latest version of Summary data templates, see  https://eiti.org/summary-data-template" xr:uid="{00000000-0004-0000-0400-000003000000}"/>
  </hyperlinks>
  <pageMargins left="0.7" right="0.7" top="0.75" bottom="0.75" header="0.3" footer="0.3"/>
  <pageSetup paperSize="9" orientation="portrait" r:id="rId5"/>
  <colBreaks count="1" manualBreakCount="1">
    <brk id="12" max="1048575" man="1"/>
  </colBreaks>
  <drawing r:id="rId6"/>
  <tableParts count="1">
    <tablePart r:id="rId7"/>
  </tableParts>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B000000}">
          <x14:formula1>
            <xm:f>Lists!$S$2:$S$29</xm:f>
          </x14:formula1>
          <xm:sqref>B22:E25</xm:sqref>
        </x14:dataValidation>
        <x14:dataValidation type="list" allowBlank="1" showInputMessage="1" showErrorMessage="1" promptTitle="Please select sector" prompt="Please select the relevant sector from the list" xr:uid="{00000000-0002-0000-0400-00000D000000}">
          <x14:formula1>
            <xm:f>Lists!$AA$3:$AA$9</xm:f>
          </x14:formula1>
          <xm:sqref>G22:G25</xm:sqref>
        </x14:dataValidation>
        <x14:dataValidation type="list" allowBlank="1" showInputMessage="1" showErrorMessage="1" xr:uid="{FC80F063-D891-4EB7-A9EB-321A56564A29}">
          <x14:formula1>
            <xm:f>Lists!$I$11:$I$168</xm:f>
          </x14:formula1>
          <xm:sqref>K22:K25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N43"/>
  <sheetViews>
    <sheetView showGridLines="0" zoomScale="80" zoomScaleNormal="80" workbookViewId="0">
      <selection activeCell="F28" sqref="F28"/>
    </sheetView>
  </sheetViews>
  <sheetFormatPr defaultColWidth="9.109375" defaultRowHeight="15" x14ac:dyDescent="0.35"/>
  <cols>
    <col min="1" max="1" width="3.88671875" style="12" customWidth="1"/>
    <col min="2" max="2" width="0.109375" style="12" customWidth="1"/>
    <col min="3" max="3" width="18.88671875" style="12" customWidth="1"/>
    <col min="4" max="4" width="26" style="12" bestFit="1" customWidth="1"/>
    <col min="5" max="5" width="30.5546875" style="12" bestFit="1" customWidth="1"/>
    <col min="6" max="6" width="31.5546875" style="12" bestFit="1" customWidth="1"/>
    <col min="7" max="7" width="34.109375" style="12" bestFit="1" customWidth="1"/>
    <col min="8" max="8" width="22.88671875" style="12" bestFit="1" customWidth="1"/>
    <col min="9" max="9" width="27.109375" style="12" bestFit="1" customWidth="1"/>
    <col min="10" max="10" width="22.5546875" style="12" customWidth="1"/>
    <col min="11" max="11" width="37.109375" style="12" bestFit="1" customWidth="1"/>
    <col min="12" max="12" width="38.5546875" style="12" bestFit="1" customWidth="1"/>
    <col min="13" max="13" width="26" style="12" bestFit="1" customWidth="1"/>
    <col min="14" max="14" width="16.88671875" style="12" bestFit="1" customWidth="1"/>
    <col min="15" max="15" width="4" style="12" customWidth="1"/>
    <col min="16" max="16" width="9.109375" style="12"/>
    <col min="17" max="33" width="15.88671875" style="12" customWidth="1"/>
    <col min="34" max="16384" width="9.109375" style="12"/>
  </cols>
  <sheetData>
    <row r="2" spans="2:14" s="37" customFormat="1" x14ac:dyDescent="0.35">
      <c r="C2" s="269" t="s">
        <v>1904</v>
      </c>
      <c r="D2" s="269"/>
      <c r="E2" s="269"/>
      <c r="F2" s="269"/>
      <c r="G2" s="269"/>
      <c r="H2" s="269"/>
      <c r="I2" s="269"/>
      <c r="J2" s="269"/>
      <c r="K2" s="269"/>
      <c r="L2" s="269"/>
      <c r="M2" s="269"/>
      <c r="N2" s="269"/>
    </row>
    <row r="3" spans="2:14" ht="21" customHeight="1" x14ac:dyDescent="0.35">
      <c r="C3" s="307" t="s">
        <v>1628</v>
      </c>
      <c r="D3" s="307"/>
      <c r="E3" s="307"/>
      <c r="F3" s="307"/>
      <c r="G3" s="307"/>
      <c r="H3" s="307"/>
      <c r="I3" s="307"/>
      <c r="J3" s="307"/>
      <c r="K3" s="307"/>
      <c r="L3" s="307"/>
      <c r="M3" s="307"/>
      <c r="N3" s="307"/>
    </row>
    <row r="4" spans="2:14" s="37" customFormat="1" ht="15.6" customHeight="1" x14ac:dyDescent="0.35">
      <c r="C4" s="308" t="s">
        <v>1905</v>
      </c>
      <c r="D4" s="308"/>
      <c r="E4" s="308"/>
      <c r="F4" s="308"/>
      <c r="G4" s="308"/>
      <c r="H4" s="308"/>
      <c r="I4" s="308"/>
      <c r="J4" s="308"/>
      <c r="K4" s="308"/>
      <c r="L4" s="308"/>
      <c r="M4" s="308"/>
      <c r="N4" s="308"/>
    </row>
    <row r="5" spans="2:14" s="37" customFormat="1" ht="15.6" customHeight="1" x14ac:dyDescent="0.35">
      <c r="C5" s="308" t="s">
        <v>1906</v>
      </c>
      <c r="D5" s="308"/>
      <c r="E5" s="308"/>
      <c r="F5" s="308"/>
      <c r="G5" s="308"/>
      <c r="H5" s="308"/>
      <c r="I5" s="308"/>
      <c r="J5" s="308"/>
      <c r="K5" s="308"/>
      <c r="L5" s="308"/>
      <c r="M5" s="308"/>
      <c r="N5" s="308"/>
    </row>
    <row r="6" spans="2:14" s="37" customFormat="1" ht="15.6" customHeight="1" x14ac:dyDescent="0.35">
      <c r="C6" s="308" t="s">
        <v>1907</v>
      </c>
      <c r="D6" s="308"/>
      <c r="E6" s="308"/>
      <c r="F6" s="308"/>
      <c r="G6" s="308"/>
      <c r="H6" s="308"/>
      <c r="I6" s="308"/>
      <c r="J6" s="308"/>
      <c r="K6" s="308"/>
      <c r="L6" s="308"/>
      <c r="M6" s="308"/>
      <c r="N6" s="308"/>
    </row>
    <row r="7" spans="2:14" s="37" customFormat="1" ht="15.6" customHeight="1" x14ac:dyDescent="0.35">
      <c r="C7" s="308" t="s">
        <v>1908</v>
      </c>
      <c r="D7" s="308"/>
      <c r="E7" s="308"/>
      <c r="F7" s="308"/>
      <c r="G7" s="308"/>
      <c r="H7" s="308"/>
      <c r="I7" s="308"/>
      <c r="J7" s="308"/>
      <c r="K7" s="308"/>
      <c r="L7" s="308"/>
      <c r="M7" s="308"/>
      <c r="N7" s="308"/>
    </row>
    <row r="8" spans="2:14" s="37" customFormat="1" ht="15.6" customHeight="1" x14ac:dyDescent="0.35">
      <c r="C8" s="308" t="s">
        <v>1909</v>
      </c>
      <c r="D8" s="308"/>
      <c r="E8" s="308"/>
      <c r="F8" s="308"/>
      <c r="G8" s="308"/>
      <c r="H8" s="308"/>
      <c r="I8" s="308"/>
      <c r="J8" s="308"/>
      <c r="K8" s="308"/>
      <c r="L8" s="308"/>
      <c r="M8" s="308"/>
      <c r="N8" s="308"/>
    </row>
    <row r="9" spans="2:14" s="37" customFormat="1" x14ac:dyDescent="0.35">
      <c r="C9" s="282" t="s">
        <v>1903</v>
      </c>
      <c r="D9" s="282"/>
      <c r="E9" s="282"/>
      <c r="F9" s="282"/>
      <c r="G9" s="282"/>
      <c r="H9" s="282"/>
      <c r="I9" s="282"/>
      <c r="J9" s="282"/>
      <c r="K9" s="282"/>
      <c r="L9" s="282"/>
      <c r="M9" s="282"/>
      <c r="N9" s="282"/>
    </row>
    <row r="10" spans="2:14" x14ac:dyDescent="0.35">
      <c r="C10" s="309"/>
      <c r="D10" s="309"/>
      <c r="E10" s="309"/>
      <c r="F10" s="309"/>
      <c r="G10" s="309"/>
      <c r="H10" s="309"/>
      <c r="I10" s="309"/>
      <c r="J10" s="309"/>
      <c r="K10" s="309"/>
      <c r="L10" s="309"/>
      <c r="M10" s="309"/>
      <c r="N10" s="309"/>
    </row>
    <row r="11" spans="2:14" ht="24" x14ac:dyDescent="0.35">
      <c r="C11" s="284" t="s">
        <v>1652</v>
      </c>
      <c r="D11" s="284"/>
      <c r="E11" s="284"/>
      <c r="F11" s="284"/>
      <c r="G11" s="284"/>
      <c r="H11" s="284"/>
      <c r="I11" s="284"/>
      <c r="J11" s="284"/>
      <c r="K11" s="284"/>
      <c r="L11" s="284"/>
      <c r="M11" s="284"/>
      <c r="N11" s="284"/>
    </row>
    <row r="12" spans="2:14" s="37" customFormat="1" ht="14.25" customHeight="1" x14ac:dyDescent="0.35"/>
    <row r="13" spans="2:14" s="37" customFormat="1" ht="15.75" customHeight="1" x14ac:dyDescent="0.35">
      <c r="B13" s="300" t="s">
        <v>1917</v>
      </c>
      <c r="C13" s="300"/>
      <c r="D13" s="300"/>
      <c r="E13" s="300"/>
      <c r="F13" s="300"/>
      <c r="G13" s="300"/>
      <c r="H13" s="300"/>
      <c r="I13" s="300"/>
      <c r="J13" s="300"/>
      <c r="K13" s="300"/>
      <c r="L13" s="300"/>
      <c r="M13" s="300"/>
      <c r="N13" s="300"/>
    </row>
    <row r="14" spans="2:14" s="37" customFormat="1" x14ac:dyDescent="0.35">
      <c r="B14" s="37" t="s">
        <v>1492</v>
      </c>
      <c r="C14" s="37" t="s">
        <v>1568</v>
      </c>
      <c r="D14" s="37" t="s">
        <v>1498</v>
      </c>
      <c r="E14" s="37" t="s">
        <v>1435</v>
      </c>
      <c r="F14" s="37" t="s">
        <v>1499</v>
      </c>
      <c r="G14" s="37" t="s">
        <v>1500</v>
      </c>
      <c r="H14" s="37" t="s">
        <v>1497</v>
      </c>
      <c r="I14" s="37" t="s">
        <v>1569</v>
      </c>
      <c r="J14" s="37" t="s">
        <v>1436</v>
      </c>
      <c r="K14" s="37" t="s">
        <v>1749</v>
      </c>
      <c r="L14" s="37" t="s">
        <v>1747</v>
      </c>
      <c r="M14" s="37" t="s">
        <v>1748</v>
      </c>
      <c r="N14" s="37" t="s">
        <v>1502</v>
      </c>
    </row>
    <row r="15" spans="2:14" s="37" customFormat="1" x14ac:dyDescent="0.35">
      <c r="B15" s="37" t="str">
        <f>VLOOKUP(C15,Companies[],3,FALSE)</f>
        <v>-</v>
      </c>
      <c r="C15" s="37" t="s">
        <v>1997</v>
      </c>
      <c r="D15" s="37" t="s">
        <v>2000</v>
      </c>
      <c r="E15" s="37" t="s">
        <v>2030</v>
      </c>
      <c r="F15" s="37" t="s">
        <v>999</v>
      </c>
      <c r="G15" s="37" t="s">
        <v>999</v>
      </c>
      <c r="I15" s="37" t="s">
        <v>1178</v>
      </c>
      <c r="J15" s="161">
        <v>79476693</v>
      </c>
      <c r="K15" s="37" t="s">
        <v>999</v>
      </c>
      <c r="L15" s="37">
        <v>0</v>
      </c>
    </row>
    <row r="16" spans="2:14" s="37" customFormat="1" x14ac:dyDescent="0.35">
      <c r="B16" s="37" t="str">
        <f>VLOOKUP(C16,Companies[],3,FALSE)</f>
        <v>-</v>
      </c>
      <c r="C16" s="37" t="s">
        <v>1997</v>
      </c>
      <c r="D16" s="37" t="s">
        <v>2000</v>
      </c>
      <c r="E16" s="37" t="s">
        <v>2031</v>
      </c>
      <c r="F16" s="37" t="s">
        <v>999</v>
      </c>
      <c r="G16" s="37" t="s">
        <v>999</v>
      </c>
      <c r="I16" s="37" t="s">
        <v>1178</v>
      </c>
      <c r="J16" s="161">
        <v>174436000</v>
      </c>
      <c r="K16" s="37" t="s">
        <v>999</v>
      </c>
      <c r="L16" s="37">
        <v>0</v>
      </c>
    </row>
    <row r="17" spans="3:14" s="37" customFormat="1" ht="15.6" thickBot="1" x14ac:dyDescent="0.4">
      <c r="G17" s="162"/>
    </row>
    <row r="18" spans="3:14" s="37" customFormat="1" ht="15.6" thickBot="1" x14ac:dyDescent="0.4">
      <c r="G18" s="162"/>
      <c r="H18" s="163" t="s">
        <v>1940</v>
      </c>
      <c r="I18" s="164"/>
      <c r="J18" s="165">
        <f>SUMIF(Table10[Reporting currency],"USD",Table10[Revenue value])+(IFERROR(SUMIF(Table10[Reporting currency],"&lt;&gt;USD",Table10[Revenue value])/'Part 1 - About'!$E$45,0))</f>
        <v>0</v>
      </c>
    </row>
    <row r="19" spans="3:14" s="37" customFormat="1" ht="15.6" thickBot="1" x14ac:dyDescent="0.4">
      <c r="G19" s="162"/>
      <c r="H19" s="204"/>
      <c r="I19" s="204"/>
      <c r="J19" s="205"/>
    </row>
    <row r="20" spans="3:14" s="37" customFormat="1" ht="16.8" thickBot="1" x14ac:dyDescent="0.4">
      <c r="G20" s="162"/>
      <c r="H20" s="202" t="str">
        <f>"Total in "&amp;'Part 1 - About'!$E$44</f>
        <v>Total in SRD</v>
      </c>
      <c r="I20" s="164"/>
      <c r="J20" s="165">
        <f>IF('Part 1 - About'!$E$44="USD",0,SUMIF(Table10[Reporting currency],'Part 1 - About'!$E$44,Table10[Revenue value]))+(IFERROR(SUMIF(Table10[Reporting currency],"USD",Table10[Revenue value])*'Part 1 - About'!$E$45,0))</f>
        <v>253912693</v>
      </c>
    </row>
    <row r="21" spans="3:14" s="37" customFormat="1" x14ac:dyDescent="0.35"/>
    <row r="22" spans="3:14" ht="23.25" customHeight="1" x14ac:dyDescent="0.35">
      <c r="C22" s="305" t="s">
        <v>1557</v>
      </c>
      <c r="D22" s="305"/>
      <c r="E22" s="305"/>
      <c r="F22" s="305"/>
      <c r="G22" s="305"/>
      <c r="H22" s="305"/>
      <c r="I22" s="305"/>
      <c r="J22" s="305"/>
      <c r="K22" s="305"/>
      <c r="L22" s="305"/>
      <c r="M22" s="305"/>
      <c r="N22" s="305"/>
    </row>
    <row r="23" spans="3:14" s="37" customFormat="1" x14ac:dyDescent="0.35">
      <c r="C23" s="306" t="s">
        <v>1558</v>
      </c>
      <c r="D23" s="306"/>
      <c r="E23" s="306"/>
      <c r="F23" s="306"/>
      <c r="G23" s="306"/>
      <c r="H23" s="306"/>
      <c r="I23" s="306"/>
      <c r="J23" s="306"/>
      <c r="K23" s="306"/>
      <c r="L23" s="306"/>
      <c r="M23" s="306"/>
      <c r="N23" s="306"/>
    </row>
    <row r="24" spans="3:14" s="37" customFormat="1" x14ac:dyDescent="0.35">
      <c r="C24" s="170" t="s">
        <v>2038</v>
      </c>
      <c r="D24" s="169"/>
      <c r="E24" s="169"/>
      <c r="F24" s="169"/>
      <c r="G24" s="169"/>
      <c r="H24" s="169"/>
      <c r="I24" s="169"/>
      <c r="J24" s="169"/>
      <c r="K24" s="169"/>
      <c r="L24" s="169"/>
      <c r="M24" s="169"/>
      <c r="N24" s="169"/>
    </row>
    <row r="25" spans="3:14" s="37" customFormat="1" x14ac:dyDescent="0.35">
      <c r="C25" s="253" t="s">
        <v>1568</v>
      </c>
      <c r="D25" s="253" t="s">
        <v>1498</v>
      </c>
      <c r="E25" s="253" t="s">
        <v>1435</v>
      </c>
      <c r="F25" s="253" t="s">
        <v>1499</v>
      </c>
      <c r="G25" s="253" t="s">
        <v>1500</v>
      </c>
      <c r="H25" s="253" t="s">
        <v>1497</v>
      </c>
      <c r="I25" s="253" t="s">
        <v>1569</v>
      </c>
      <c r="J25" s="253" t="s">
        <v>1436</v>
      </c>
      <c r="K25" s="169"/>
      <c r="L25" s="169"/>
      <c r="M25" s="169"/>
      <c r="N25" s="169"/>
    </row>
    <row r="26" spans="3:14" s="37" customFormat="1" x14ac:dyDescent="0.35">
      <c r="C26" s="253" t="s">
        <v>1991</v>
      </c>
      <c r="D26" s="253" t="s">
        <v>2000</v>
      </c>
      <c r="E26" s="253" t="s">
        <v>2032</v>
      </c>
      <c r="F26" s="253" t="s">
        <v>999</v>
      </c>
      <c r="G26" s="253" t="s">
        <v>999</v>
      </c>
      <c r="H26" s="253"/>
      <c r="I26" s="253" t="s">
        <v>1178</v>
      </c>
      <c r="J26" s="253">
        <v>4579463</v>
      </c>
      <c r="K26" s="169"/>
      <c r="L26" s="169"/>
      <c r="M26" s="169"/>
      <c r="N26" s="169"/>
    </row>
    <row r="27" spans="3:14" s="37" customFormat="1" x14ac:dyDescent="0.35">
      <c r="C27" s="253" t="s">
        <v>1992</v>
      </c>
      <c r="D27" s="253" t="s">
        <v>2000</v>
      </c>
      <c r="E27" s="253" t="s">
        <v>2032</v>
      </c>
      <c r="F27" s="253" t="s">
        <v>999</v>
      </c>
      <c r="G27" s="253" t="s">
        <v>999</v>
      </c>
      <c r="H27" s="253"/>
      <c r="I27" s="253" t="s">
        <v>1178</v>
      </c>
      <c r="J27" s="253">
        <v>787807</v>
      </c>
      <c r="K27" s="169"/>
      <c r="L27" s="169"/>
      <c r="M27" s="169"/>
      <c r="N27" s="169"/>
    </row>
    <row r="28" spans="3:14" s="37" customFormat="1" x14ac:dyDescent="0.35">
      <c r="C28" s="256" t="s">
        <v>1997</v>
      </c>
      <c r="D28" s="256" t="s">
        <v>2000</v>
      </c>
      <c r="E28" s="256" t="s">
        <v>2032</v>
      </c>
      <c r="F28" s="256" t="s">
        <v>999</v>
      </c>
      <c r="G28" s="256" t="s">
        <v>999</v>
      </c>
      <c r="H28" s="256"/>
      <c r="I28" s="256" t="s">
        <v>1178</v>
      </c>
      <c r="J28" s="256">
        <v>111480332</v>
      </c>
      <c r="K28" s="255"/>
      <c r="L28" s="255"/>
      <c r="M28" s="255"/>
      <c r="N28" s="255"/>
    </row>
    <row r="29" spans="3:14" s="37" customFormat="1" x14ac:dyDescent="0.35">
      <c r="C29" s="255"/>
      <c r="D29" s="255"/>
      <c r="E29" s="255"/>
      <c r="F29" s="255"/>
      <c r="G29" s="255"/>
      <c r="H29" s="255"/>
      <c r="I29" s="255"/>
      <c r="J29" s="255"/>
      <c r="K29" s="255"/>
      <c r="L29" s="255"/>
      <c r="M29" s="255"/>
      <c r="N29" s="255"/>
    </row>
    <row r="30" spans="3:14" s="37" customFormat="1" ht="16.5" customHeight="1" thickBot="1" x14ac:dyDescent="0.4">
      <c r="C30" s="304"/>
      <c r="D30" s="304"/>
      <c r="E30" s="304"/>
      <c r="F30" s="304"/>
      <c r="G30" s="304"/>
      <c r="H30" s="304"/>
      <c r="I30" s="304"/>
      <c r="J30" s="304"/>
      <c r="K30" s="304"/>
      <c r="L30" s="304"/>
      <c r="M30" s="304"/>
      <c r="N30" s="304"/>
    </row>
    <row r="31" spans="3:14" s="37" customFormat="1" x14ac:dyDescent="0.35">
      <c r="C31" s="298"/>
      <c r="D31" s="298"/>
      <c r="E31" s="298"/>
      <c r="F31" s="298"/>
      <c r="G31" s="298"/>
      <c r="H31" s="298"/>
      <c r="I31" s="298"/>
      <c r="J31" s="298"/>
      <c r="K31" s="298"/>
      <c r="L31" s="298"/>
      <c r="M31" s="298"/>
      <c r="N31" s="298"/>
    </row>
    <row r="32" spans="3:14" s="37" customFormat="1" ht="15.6" thickBot="1" x14ac:dyDescent="0.4">
      <c r="C32" s="278" t="s">
        <v>1838</v>
      </c>
      <c r="D32" s="279"/>
      <c r="E32" s="279"/>
      <c r="F32" s="279"/>
      <c r="G32" s="279"/>
      <c r="H32" s="279"/>
      <c r="I32" s="279"/>
      <c r="J32" s="279"/>
      <c r="K32" s="279"/>
      <c r="L32" s="279"/>
      <c r="M32" s="279"/>
      <c r="N32" s="279"/>
    </row>
    <row r="33" spans="3:14" s="37" customFormat="1" x14ac:dyDescent="0.35">
      <c r="C33" s="280" t="s">
        <v>1857</v>
      </c>
      <c r="D33" s="281"/>
      <c r="E33" s="281"/>
      <c r="F33" s="281"/>
      <c r="G33" s="281"/>
      <c r="H33" s="281"/>
      <c r="I33" s="281"/>
      <c r="J33" s="281"/>
      <c r="K33" s="281"/>
      <c r="L33" s="281"/>
      <c r="M33" s="281"/>
      <c r="N33" s="281"/>
    </row>
    <row r="34" spans="3:14" s="37" customFormat="1" ht="15.6" thickBot="1" x14ac:dyDescent="0.4">
      <c r="C34" s="299"/>
      <c r="D34" s="299"/>
      <c r="E34" s="299"/>
      <c r="F34" s="299"/>
      <c r="G34" s="299"/>
      <c r="H34" s="299"/>
      <c r="I34" s="299"/>
      <c r="J34" s="299"/>
      <c r="K34" s="299"/>
      <c r="L34" s="299"/>
      <c r="M34" s="299"/>
      <c r="N34" s="299"/>
    </row>
    <row r="35" spans="3:14" s="37" customFormat="1" x14ac:dyDescent="0.35">
      <c r="C35" s="268" t="s">
        <v>1837</v>
      </c>
      <c r="D35" s="268"/>
      <c r="E35" s="268"/>
      <c r="F35" s="268"/>
      <c r="G35" s="268"/>
      <c r="H35" s="268"/>
      <c r="I35" s="268"/>
      <c r="J35" s="268"/>
      <c r="K35" s="268"/>
      <c r="L35" s="268"/>
      <c r="M35" s="268"/>
      <c r="N35" s="268"/>
    </row>
    <row r="36" spans="3:14" s="37" customFormat="1" ht="15.75" customHeight="1" x14ac:dyDescent="0.35">
      <c r="C36" s="257" t="s">
        <v>1858</v>
      </c>
      <c r="D36" s="257"/>
      <c r="E36" s="257"/>
      <c r="F36" s="257"/>
      <c r="G36" s="257"/>
      <c r="H36" s="257"/>
      <c r="I36" s="257"/>
      <c r="J36" s="257"/>
      <c r="K36" s="257"/>
      <c r="L36" s="257"/>
      <c r="M36" s="257"/>
      <c r="N36" s="257"/>
    </row>
    <row r="37" spans="3:14" s="37" customFormat="1" x14ac:dyDescent="0.35">
      <c r="C37" s="268" t="s">
        <v>1859</v>
      </c>
      <c r="D37" s="268"/>
      <c r="E37" s="268"/>
      <c r="F37" s="268"/>
      <c r="G37" s="268"/>
      <c r="H37" s="268"/>
      <c r="I37" s="268"/>
      <c r="J37" s="268"/>
      <c r="K37" s="268"/>
      <c r="L37" s="268"/>
      <c r="M37" s="268"/>
      <c r="N37" s="268"/>
    </row>
    <row r="40" spans="3:14" x14ac:dyDescent="0.35">
      <c r="J40" s="206"/>
    </row>
    <row r="41" spans="3:14" x14ac:dyDescent="0.35">
      <c r="J41" s="206"/>
      <c r="K41" s="207"/>
    </row>
    <row r="43" spans="3:14" x14ac:dyDescent="0.35">
      <c r="K43" s="207"/>
    </row>
  </sheetData>
  <protectedRanges>
    <protectedRange algorithmName="SHA-512" hashValue="19r0bVvPR7yZA0UiYij7Tv1CBk3noIABvFePbLhCJ4nk3L6A+Fy+RdPPS3STf+a52x4pG2PQK4FAkXK9epnlIA==" saltValue="gQC4yrLvnbJqxYZ0KSEoZA==" spinCount="100000" sqref="C17:D20 H15:H16 F17:H19 F20:G20 B15:D16" name="Government revenues_1"/>
    <protectedRange algorithmName="SHA-512" hashValue="19r0bVvPR7yZA0UiYij7Tv1CBk3noIABvFePbLhCJ4nk3L6A+Fy+RdPPS3STf+a52x4pG2PQK4FAkXK9epnlIA==" saltValue="gQC4yrLvnbJqxYZ0KSEoZA==" spinCount="100000" sqref="I18:I20 I15:I16" name="Government revenues_2"/>
  </protectedRanges>
  <mergeCells count="21">
    <mergeCell ref="C7:N7"/>
    <mergeCell ref="C8:N8"/>
    <mergeCell ref="C9:N9"/>
    <mergeCell ref="C10:N10"/>
    <mergeCell ref="C11:N11"/>
    <mergeCell ref="C2:N2"/>
    <mergeCell ref="C3:N3"/>
    <mergeCell ref="C4:N4"/>
    <mergeCell ref="C5:N5"/>
    <mergeCell ref="C6:N6"/>
    <mergeCell ref="C37:N37"/>
    <mergeCell ref="B13:N13"/>
    <mergeCell ref="C31:N31"/>
    <mergeCell ref="C32:N32"/>
    <mergeCell ref="C33:N33"/>
    <mergeCell ref="C34:N34"/>
    <mergeCell ref="C35:N35"/>
    <mergeCell ref="C36:N36"/>
    <mergeCell ref="C30:N30"/>
    <mergeCell ref="C22:N22"/>
    <mergeCell ref="C23:N23"/>
  </mergeCells>
  <dataValidations xWindow="1133" yWindow="562" count="13">
    <dataValidation type="textLength" allowBlank="1" showInputMessage="1" showErrorMessage="1" errorTitle="Please do not edit these cells" error="Please do not edit these cells" sqref="D22:N27 C22:C23 C25:C27" xr:uid="{00000000-0002-0000-0500-000002000000}">
      <formula1>10000</formula1>
      <formula2>50000</formula2>
    </dataValidation>
    <dataValidation type="textLength" allowBlank="1" showInputMessage="1" showErrorMessage="1" sqref="B1:O14 B30:N37 B17:G21 K17:O21 J17:J19 H17:I17 H19:I19 H21:J21 O22:O37 A1:A37" xr:uid="{00000000-0002-0000-0500-000008000000}">
      <formula1>9999999</formula1>
      <formula2>99999999</formula2>
    </dataValidation>
    <dataValidation type="whole" allowBlank="1" showInputMessage="1" showErrorMessage="1" sqref="H18:I18 H20:I20" xr:uid="{00000000-0002-0000-0500-00000C000000}">
      <formula1>1</formula1>
      <formula2>2</formula2>
    </dataValidation>
    <dataValidation type="list" allowBlank="1" showInputMessage="1" showErrorMessage="1" sqref="D15:D16" xr:uid="{00000000-0002-0000-0500-000000000000}">
      <formula1>Government_entities_list</formula1>
    </dataValidation>
    <dataValidation type="list" allowBlank="1" showInputMessage="1" showErrorMessage="1" sqref="I15:I16" xr:uid="{00000000-0002-0000-0500-000001000000}">
      <formula1>Currency_code_list</formula1>
    </dataValidation>
    <dataValidation type="list" allowBlank="1" showInputMessage="1" showErrorMessage="1" sqref="B15:B16" xr:uid="{00000000-0002-0000-0500-000003000000}">
      <formula1>Sector_list</formula1>
    </dataValidation>
    <dataValidation type="list" allowBlank="1" showInputMessage="1" showErrorMessage="1" sqref="F15:G16 K15:K16" xr:uid="{00000000-0002-0000-0500-000004000000}">
      <formula1>Simple_options_list</formula1>
    </dataValidation>
    <dataValidation type="list" showInputMessage="1" showErrorMessage="1" sqref="H15:H16" xr:uid="{00000000-0002-0000-0500-000005000000}">
      <formula1>Projectname</formula1>
    </dataValidation>
    <dataValidation type="list" showInputMessage="1" showErrorMessage="1" sqref="C15:C16" xr:uid="{00000000-0002-0000-0500-000006000000}">
      <formula1>Companies_list</formula1>
    </dataValidation>
    <dataValidation type="list" allowBlank="1" showInputMessage="1" showErrorMessage="1" errorTitle="Invalid unit used" error="Select between Barrels, Sm3, Tonnes, ounces (oz), or carats._x000a__x000a_If original information is in other units, please convert the number into standard units, and include original info in comment section." promptTitle="Please specify measuring unit" prompt="Select between Barrels, Sm3, Tonnes, ounces (oz), or carats from the drop-down menu" sqref="M15:M16" xr:uid="{00000000-0002-0000-0500-000007000000}">
      <formula1>"&lt;Select unit&gt;,Sm3,Sm3 o.e.,Barrels,Tonnes,oz,carats,Scf"</formula1>
    </dataValidation>
    <dataValidation type="decimal" operator="notBetween" allowBlank="1" showInputMessage="1" showErrorMessage="1" errorTitle="Number" error="Please only input numbers in this cell" promptTitle="In-kind volume" prompt="Please input the in-kind volume for the revenue stream if applicable." sqref="L15:L16" xr:uid="{1CAD30A6-0EA0-494A-811B-C9CC82F1E690}">
      <formula1>0.1</formula1>
      <formula2>0.2</formula2>
    </dataValidation>
    <dataValidation type="decimal" operator="notBetween" allowBlank="1" showInputMessage="1" showErrorMessage="1" errorTitle="Number" error="Please only input numbers in this cell" promptTitle="Revenue value" prompt="Please input the total figure of the reconciled revenue stream, as disclosed by government._x000a_" sqref="J15:J16" xr:uid="{00000000-0002-0000-0500-00000A000000}">
      <formula1>0.1</formula1>
      <formula2>0.2</formula2>
    </dataValidation>
    <dataValidation type="list" showInputMessage="1" showErrorMessage="1" promptTitle="Name of revenue stream" prompt="Please input the name of the revenue streams here._x000a__x000a_Only include revenue paid on behalf of companies. Do NOT include personal income taxes, PAYE, or other revenues paid on behalf of individuals. These may be included under the Additional information below" sqref="E15:E16" xr:uid="{00000000-0002-0000-0500-00000B000000}">
      <formula1>Revenue_stream_list</formula1>
    </dataValidation>
  </dataValidations>
  <hyperlinks>
    <hyperlink ref="B13" r:id="rId1" location="r4-1" display="EITI Requirement 4.1" xr:uid="{00000000-0004-0000-0500-000000000000}"/>
    <hyperlink ref="C9:K9" r:id="rId2" display="If you have any questions, please contact data@eiti.org" xr:uid="{00000000-0004-0000-0500-000001000000}"/>
    <hyperlink ref="C33:G33" r:id="rId3" display="Give us your feedback or report a conflict in the data! Write to us at  data@eiti.org" xr:uid="{00000000-0004-0000-0500-000002000000}"/>
    <hyperlink ref="C32:G32" r:id="rId4" display="For the latest version of Summary data templates, see  https://eiti.org/summary-data-template" xr:uid="{00000000-0004-0000-0500-000003000000}"/>
  </hyperlinks>
  <pageMargins left="0.7" right="0.7" top="0.75" bottom="0.75" header="0.3" footer="0.3"/>
  <pageSetup paperSize="9" orientation="portrait" r:id="rId5"/>
  <tableParts count="1">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E246"/>
  <sheetViews>
    <sheetView showGridLines="0" topLeftCell="G58" zoomScale="75" zoomScaleNormal="75" workbookViewId="0">
      <selection activeCell="N66" sqref="N66"/>
    </sheetView>
  </sheetViews>
  <sheetFormatPr defaultColWidth="9.109375" defaultRowHeight="14.4" x14ac:dyDescent="0.3"/>
  <cols>
    <col min="1" max="1" width="38.88671875" bestFit="1" customWidth="1"/>
    <col min="2" max="3" width="17.5546875" customWidth="1"/>
    <col min="4" max="7" width="26.44140625" customWidth="1"/>
    <col min="9" max="9" width="24.44140625" customWidth="1"/>
    <col min="10" max="10" width="28.5546875" customWidth="1"/>
    <col min="11" max="11" width="20.44140625" bestFit="1" customWidth="1"/>
    <col min="14" max="14" width="17.44140625" customWidth="1"/>
    <col min="15" max="15" width="23.44140625" customWidth="1"/>
    <col min="16" max="16" width="13.5546875" customWidth="1"/>
    <col min="19" max="19" width="15.88671875" customWidth="1"/>
    <col min="20" max="20" width="10.88671875" customWidth="1"/>
    <col min="27" max="27" width="10.44140625" customWidth="1"/>
    <col min="29" max="29" width="15.5546875" customWidth="1"/>
    <col min="31" max="31" width="16" customWidth="1"/>
  </cols>
  <sheetData>
    <row r="1" spans="1:31" x14ac:dyDescent="0.3">
      <c r="A1" s="1" t="s">
        <v>982</v>
      </c>
      <c r="I1" s="1" t="s">
        <v>997</v>
      </c>
      <c r="K1" s="1" t="s">
        <v>1340</v>
      </c>
      <c r="N1" s="1" t="s">
        <v>1353</v>
      </c>
      <c r="S1" s="1" t="s">
        <v>1471</v>
      </c>
      <c r="AA1" s="1" t="s">
        <v>1565</v>
      </c>
      <c r="AC1" s="1" t="s">
        <v>1571</v>
      </c>
      <c r="AE1" s="1" t="s">
        <v>1823</v>
      </c>
    </row>
    <row r="2" spans="1:31" x14ac:dyDescent="0.3">
      <c r="A2" s="1" t="s">
        <v>735</v>
      </c>
      <c r="B2" s="1" t="s">
        <v>736</v>
      </c>
      <c r="C2" s="1" t="s">
        <v>737</v>
      </c>
      <c r="D2" s="1" t="s">
        <v>738</v>
      </c>
      <c r="E2" s="1" t="s">
        <v>1318</v>
      </c>
      <c r="F2" s="1" t="s">
        <v>1319</v>
      </c>
      <c r="G2" s="1" t="s">
        <v>1006</v>
      </c>
      <c r="I2" t="s">
        <v>998</v>
      </c>
      <c r="K2" t="s">
        <v>998</v>
      </c>
      <c r="N2" s="4" t="s">
        <v>1424</v>
      </c>
      <c r="O2" s="4" t="s">
        <v>1425</v>
      </c>
      <c r="P2" s="4" t="s">
        <v>1426</v>
      </c>
      <c r="S2" s="1" t="s">
        <v>1472</v>
      </c>
      <c r="T2" s="1" t="s">
        <v>1470</v>
      </c>
      <c r="U2" s="1" t="s">
        <v>1434</v>
      </c>
      <c r="V2" s="1" t="s">
        <v>1487</v>
      </c>
      <c r="W2" s="1" t="s">
        <v>1488</v>
      </c>
      <c r="X2" s="1" t="s">
        <v>1489</v>
      </c>
      <c r="Y2" s="1" t="s">
        <v>1490</v>
      </c>
      <c r="AA2" s="1" t="s">
        <v>1493</v>
      </c>
      <c r="AC2" t="s">
        <v>1570</v>
      </c>
      <c r="AE2" t="s">
        <v>1828</v>
      </c>
    </row>
    <row r="3" spans="1:31" x14ac:dyDescent="0.3">
      <c r="A3" t="s">
        <v>681</v>
      </c>
      <c r="B3" t="s">
        <v>682</v>
      </c>
      <c r="C3" t="s">
        <v>683</v>
      </c>
      <c r="D3" t="s">
        <v>970</v>
      </c>
      <c r="E3" t="s">
        <v>1199</v>
      </c>
      <c r="F3">
        <v>840</v>
      </c>
      <c r="G3" t="s">
        <v>1200</v>
      </c>
      <c r="I3" t="s">
        <v>1566</v>
      </c>
      <c r="K3" s="6" t="s">
        <v>1939</v>
      </c>
      <c r="N3" s="5" t="s">
        <v>1354</v>
      </c>
      <c r="O3" s="5" t="s">
        <v>1808</v>
      </c>
      <c r="P3" t="s">
        <v>1731</v>
      </c>
      <c r="S3" t="s">
        <v>1520</v>
      </c>
      <c r="T3" t="s">
        <v>1521</v>
      </c>
      <c r="U3" t="s">
        <v>1437</v>
      </c>
      <c r="V3" t="s">
        <v>1473</v>
      </c>
      <c r="W3" t="s">
        <v>1474</v>
      </c>
      <c r="X3" t="s">
        <v>1520</v>
      </c>
      <c r="Y3" t="s">
        <v>1520</v>
      </c>
      <c r="AA3" t="s">
        <v>1494</v>
      </c>
      <c r="AC3" t="s">
        <v>1572</v>
      </c>
      <c r="AE3" t="s">
        <v>1824</v>
      </c>
    </row>
    <row r="4" spans="1:31" x14ac:dyDescent="0.3">
      <c r="A4" t="s">
        <v>6</v>
      </c>
      <c r="B4" t="s">
        <v>7</v>
      </c>
      <c r="C4" t="s">
        <v>8</v>
      </c>
      <c r="D4" t="s">
        <v>739</v>
      </c>
      <c r="E4" t="s">
        <v>1009</v>
      </c>
      <c r="F4">
        <v>971</v>
      </c>
      <c r="G4" t="s">
        <v>1010</v>
      </c>
      <c r="I4" t="s">
        <v>996</v>
      </c>
      <c r="K4" t="s">
        <v>1577</v>
      </c>
      <c r="N4" s="5" t="s">
        <v>1355</v>
      </c>
      <c r="O4" s="5" t="s">
        <v>1773</v>
      </c>
      <c r="P4" t="s">
        <v>1695</v>
      </c>
      <c r="S4" t="s">
        <v>1522</v>
      </c>
      <c r="T4" t="s">
        <v>1523</v>
      </c>
      <c r="U4" t="s">
        <v>1438</v>
      </c>
      <c r="V4" t="s">
        <v>1473</v>
      </c>
      <c r="W4" t="s">
        <v>1474</v>
      </c>
      <c r="X4" t="s">
        <v>1522</v>
      </c>
      <c r="Y4" t="s">
        <v>1522</v>
      </c>
      <c r="AA4" t="s">
        <v>986</v>
      </c>
      <c r="AC4" t="s">
        <v>1573</v>
      </c>
      <c r="AE4" t="s">
        <v>1825</v>
      </c>
    </row>
    <row r="5" spans="1:31" x14ac:dyDescent="0.3">
      <c r="A5" t="s">
        <v>9</v>
      </c>
      <c r="B5" t="s">
        <v>10</v>
      </c>
      <c r="C5" t="s">
        <v>11</v>
      </c>
      <c r="D5" t="s">
        <v>740</v>
      </c>
      <c r="E5" t="s">
        <v>1080</v>
      </c>
      <c r="F5">
        <v>978</v>
      </c>
      <c r="G5" t="s">
        <v>1081</v>
      </c>
      <c r="I5" t="s">
        <v>1001</v>
      </c>
      <c r="K5" t="s">
        <v>1656</v>
      </c>
      <c r="N5" s="5" t="s">
        <v>1356</v>
      </c>
      <c r="O5" s="5" t="s">
        <v>1813</v>
      </c>
      <c r="P5" t="s">
        <v>1736</v>
      </c>
      <c r="S5" t="s">
        <v>1475</v>
      </c>
      <c r="T5" t="s">
        <v>1440</v>
      </c>
      <c r="U5" t="s">
        <v>1439</v>
      </c>
      <c r="V5" t="s">
        <v>1473</v>
      </c>
      <c r="W5" t="s">
        <v>1475</v>
      </c>
      <c r="X5" t="s">
        <v>1475</v>
      </c>
      <c r="Y5" t="s">
        <v>1475</v>
      </c>
      <c r="AA5" t="s">
        <v>987</v>
      </c>
      <c r="AC5" t="s">
        <v>1503</v>
      </c>
      <c r="AE5" t="s">
        <v>1826</v>
      </c>
    </row>
    <row r="6" spans="1:31" x14ac:dyDescent="0.3">
      <c r="A6" t="s">
        <v>12</v>
      </c>
      <c r="B6" t="s">
        <v>13</v>
      </c>
      <c r="C6" t="s">
        <v>14</v>
      </c>
      <c r="D6" t="s">
        <v>741</v>
      </c>
      <c r="E6" t="s">
        <v>1011</v>
      </c>
      <c r="F6">
        <v>8</v>
      </c>
      <c r="G6" t="s">
        <v>1012</v>
      </c>
      <c r="I6" t="s">
        <v>999</v>
      </c>
      <c r="K6" t="s">
        <v>1000</v>
      </c>
      <c r="N6" s="5" t="s">
        <v>1357</v>
      </c>
      <c r="O6" s="5" t="s">
        <v>1788</v>
      </c>
      <c r="P6" t="s">
        <v>1710</v>
      </c>
      <c r="S6" t="s">
        <v>1476</v>
      </c>
      <c r="T6" t="s">
        <v>1442</v>
      </c>
      <c r="U6" t="s">
        <v>1441</v>
      </c>
      <c r="V6" t="s">
        <v>1473</v>
      </c>
      <c r="W6" t="s">
        <v>1476</v>
      </c>
      <c r="X6" t="s">
        <v>1476</v>
      </c>
      <c r="Y6" t="s">
        <v>1476</v>
      </c>
      <c r="AA6" t="s">
        <v>988</v>
      </c>
      <c r="AC6" t="s">
        <v>1574</v>
      </c>
      <c r="AE6" t="s">
        <v>1836</v>
      </c>
    </row>
    <row r="7" spans="1:31" x14ac:dyDescent="0.3">
      <c r="A7" t="s">
        <v>15</v>
      </c>
      <c r="B7" t="s">
        <v>16</v>
      </c>
      <c r="C7" t="s">
        <v>17</v>
      </c>
      <c r="D7" t="s">
        <v>742</v>
      </c>
      <c r="E7" t="s">
        <v>1072</v>
      </c>
      <c r="F7">
        <v>12</v>
      </c>
      <c r="G7" t="s">
        <v>1073</v>
      </c>
      <c r="I7" t="s">
        <v>1000</v>
      </c>
      <c r="K7" t="s">
        <v>1578</v>
      </c>
      <c r="N7" s="5" t="s">
        <v>1358</v>
      </c>
      <c r="O7" s="5" t="s">
        <v>1790</v>
      </c>
      <c r="P7" t="s">
        <v>1712</v>
      </c>
      <c r="S7" t="s">
        <v>1524</v>
      </c>
      <c r="T7" t="s">
        <v>1525</v>
      </c>
      <c r="U7" t="s">
        <v>1443</v>
      </c>
      <c r="V7" t="s">
        <v>1473</v>
      </c>
      <c r="W7" t="s">
        <v>1477</v>
      </c>
      <c r="X7" t="s">
        <v>1524</v>
      </c>
      <c r="Y7" t="s">
        <v>1524</v>
      </c>
      <c r="AA7" t="s">
        <v>1000</v>
      </c>
      <c r="AC7" t="s">
        <v>989</v>
      </c>
      <c r="AE7" t="s">
        <v>989</v>
      </c>
    </row>
    <row r="8" spans="1:31" x14ac:dyDescent="0.3">
      <c r="A8" t="s">
        <v>18</v>
      </c>
      <c r="B8" t="s">
        <v>19</v>
      </c>
      <c r="C8" t="s">
        <v>20</v>
      </c>
      <c r="D8" t="s">
        <v>743</v>
      </c>
      <c r="E8" t="s">
        <v>1199</v>
      </c>
      <c r="F8">
        <v>840</v>
      </c>
      <c r="G8" t="s">
        <v>1200</v>
      </c>
      <c r="N8" s="5" t="s">
        <v>1359</v>
      </c>
      <c r="O8" s="5" t="s">
        <v>1806</v>
      </c>
      <c r="P8" t="s">
        <v>1729</v>
      </c>
      <c r="S8" t="s">
        <v>1526</v>
      </c>
      <c r="T8" t="s">
        <v>1527</v>
      </c>
      <c r="U8" t="s">
        <v>1444</v>
      </c>
      <c r="V8" t="s">
        <v>1473</v>
      </c>
      <c r="W8" t="s">
        <v>1477</v>
      </c>
      <c r="X8" t="s">
        <v>1526</v>
      </c>
      <c r="Y8" t="s">
        <v>1526</v>
      </c>
      <c r="AA8" t="s">
        <v>1495</v>
      </c>
      <c r="AC8" t="s">
        <v>1000</v>
      </c>
    </row>
    <row r="9" spans="1:31" x14ac:dyDescent="0.3">
      <c r="A9" t="s">
        <v>21</v>
      </c>
      <c r="B9" t="s">
        <v>22</v>
      </c>
      <c r="C9" t="s">
        <v>23</v>
      </c>
      <c r="D9" t="s">
        <v>744</v>
      </c>
      <c r="E9" t="s">
        <v>1080</v>
      </c>
      <c r="F9">
        <v>978</v>
      </c>
      <c r="G9" t="s">
        <v>1081</v>
      </c>
      <c r="I9" s="1" t="s">
        <v>1352</v>
      </c>
      <c r="N9" s="5" t="s">
        <v>1360</v>
      </c>
      <c r="O9" s="5" t="s">
        <v>1774</v>
      </c>
      <c r="P9" t="s">
        <v>1696</v>
      </c>
      <c r="S9" t="s">
        <v>1529</v>
      </c>
      <c r="T9" t="s">
        <v>1530</v>
      </c>
      <c r="U9" t="s">
        <v>1445</v>
      </c>
      <c r="V9" t="s">
        <v>1473</v>
      </c>
      <c r="W9" t="s">
        <v>1477</v>
      </c>
      <c r="X9" t="s">
        <v>1528</v>
      </c>
      <c r="Y9" t="s">
        <v>1529</v>
      </c>
      <c r="AA9" t="s">
        <v>989</v>
      </c>
    </row>
    <row r="10" spans="1:31" x14ac:dyDescent="0.3">
      <c r="A10" t="s">
        <v>24</v>
      </c>
      <c r="B10" t="s">
        <v>25</v>
      </c>
      <c r="C10" t="s">
        <v>26</v>
      </c>
      <c r="D10" t="s">
        <v>745</v>
      </c>
      <c r="E10" t="s">
        <v>1017</v>
      </c>
      <c r="F10">
        <v>973</v>
      </c>
      <c r="G10" t="s">
        <v>1018</v>
      </c>
      <c r="I10" s="177" t="s">
        <v>1318</v>
      </c>
      <c r="J10" s="177" t="s">
        <v>1319</v>
      </c>
      <c r="K10" s="178" t="s">
        <v>1006</v>
      </c>
      <c r="N10" s="5" t="s">
        <v>1361</v>
      </c>
      <c r="O10" s="5" t="s">
        <v>1794</v>
      </c>
      <c r="P10" t="s">
        <v>1717</v>
      </c>
      <c r="S10" t="s">
        <v>1531</v>
      </c>
      <c r="T10" t="s">
        <v>1532</v>
      </c>
      <c r="U10" t="s">
        <v>1446</v>
      </c>
      <c r="V10" t="s">
        <v>1473</v>
      </c>
      <c r="W10" t="s">
        <v>1477</v>
      </c>
      <c r="X10" t="s">
        <v>1528</v>
      </c>
      <c r="Y10" t="s">
        <v>1531</v>
      </c>
    </row>
    <row r="11" spans="1:31" x14ac:dyDescent="0.3">
      <c r="A11" t="s">
        <v>27</v>
      </c>
      <c r="B11" t="s">
        <v>28</v>
      </c>
      <c r="C11" t="s">
        <v>29</v>
      </c>
      <c r="D11" t="s">
        <v>746</v>
      </c>
      <c r="E11" t="s">
        <v>1209</v>
      </c>
      <c r="F11">
        <v>951</v>
      </c>
      <c r="G11" t="s">
        <v>1210</v>
      </c>
      <c r="I11" s="2" t="s">
        <v>1007</v>
      </c>
      <c r="J11" s="2">
        <v>784</v>
      </c>
      <c r="K11" s="3" t="s">
        <v>1008</v>
      </c>
      <c r="N11" s="5" t="s">
        <v>1362</v>
      </c>
      <c r="O11" s="5" t="s">
        <v>1756</v>
      </c>
      <c r="P11" t="s">
        <v>1678</v>
      </c>
      <c r="S11" t="s">
        <v>1533</v>
      </c>
      <c r="T11" t="s">
        <v>1534</v>
      </c>
      <c r="U11" t="s">
        <v>1447</v>
      </c>
      <c r="V11" t="s">
        <v>1473</v>
      </c>
      <c r="W11" t="s">
        <v>1477</v>
      </c>
      <c r="X11" t="s">
        <v>1528</v>
      </c>
      <c r="Y11" t="s">
        <v>1533</v>
      </c>
    </row>
    <row r="12" spans="1:31" x14ac:dyDescent="0.3">
      <c r="A12" t="s">
        <v>30</v>
      </c>
      <c r="B12" t="s">
        <v>31</v>
      </c>
      <c r="C12" t="s">
        <v>32</v>
      </c>
      <c r="D12" t="s">
        <v>747</v>
      </c>
      <c r="E12" t="s">
        <v>1209</v>
      </c>
      <c r="F12">
        <v>951</v>
      </c>
      <c r="G12" t="s">
        <v>1210</v>
      </c>
      <c r="I12" s="2" t="s">
        <v>1009</v>
      </c>
      <c r="J12" s="2">
        <v>971</v>
      </c>
      <c r="K12" s="3" t="s">
        <v>1010</v>
      </c>
      <c r="N12" s="5" t="s">
        <v>1363</v>
      </c>
      <c r="O12" s="5" t="s">
        <v>1785</v>
      </c>
      <c r="P12" t="s">
        <v>1707</v>
      </c>
      <c r="S12" t="s">
        <v>1535</v>
      </c>
      <c r="T12" t="s">
        <v>1536</v>
      </c>
      <c r="U12" t="s">
        <v>1448</v>
      </c>
      <c r="V12" t="s">
        <v>1473</v>
      </c>
      <c r="W12" t="s">
        <v>1478</v>
      </c>
      <c r="X12" t="s">
        <v>1535</v>
      </c>
      <c r="Y12" t="s">
        <v>1535</v>
      </c>
    </row>
    <row r="13" spans="1:31" x14ac:dyDescent="0.3">
      <c r="A13" t="s">
        <v>33</v>
      </c>
      <c r="B13" t="s">
        <v>34</v>
      </c>
      <c r="C13" t="s">
        <v>35</v>
      </c>
      <c r="D13" t="s">
        <v>748</v>
      </c>
      <c r="E13" t="s">
        <v>1019</v>
      </c>
      <c r="F13">
        <v>32</v>
      </c>
      <c r="G13" t="s">
        <v>1020</v>
      </c>
      <c r="I13" s="2" t="s">
        <v>1011</v>
      </c>
      <c r="J13" s="2">
        <v>8</v>
      </c>
      <c r="K13" s="3" t="s">
        <v>1012</v>
      </c>
      <c r="N13" s="5" t="s">
        <v>1364</v>
      </c>
      <c r="O13" s="5" t="s">
        <v>1783</v>
      </c>
      <c r="P13" t="s">
        <v>1705</v>
      </c>
      <c r="S13" t="s">
        <v>1537</v>
      </c>
      <c r="T13" t="s">
        <v>1538</v>
      </c>
      <c r="U13" t="s">
        <v>1449</v>
      </c>
      <c r="V13" t="s">
        <v>1473</v>
      </c>
      <c r="W13" t="s">
        <v>1478</v>
      </c>
      <c r="X13" t="s">
        <v>1537</v>
      </c>
      <c r="Y13" t="s">
        <v>1537</v>
      </c>
    </row>
    <row r="14" spans="1:31" x14ac:dyDescent="0.3">
      <c r="A14" t="s">
        <v>36</v>
      </c>
      <c r="B14" t="s">
        <v>37</v>
      </c>
      <c r="C14" t="s">
        <v>38</v>
      </c>
      <c r="D14" t="s">
        <v>749</v>
      </c>
      <c r="E14" t="s">
        <v>1013</v>
      </c>
      <c r="F14">
        <v>51</v>
      </c>
      <c r="G14" t="s">
        <v>1014</v>
      </c>
      <c r="I14" s="2" t="s">
        <v>1013</v>
      </c>
      <c r="J14" s="2">
        <v>51</v>
      </c>
      <c r="K14" s="3" t="s">
        <v>1014</v>
      </c>
      <c r="N14" s="5" t="s">
        <v>1365</v>
      </c>
      <c r="O14" s="5" t="s">
        <v>1809</v>
      </c>
      <c r="P14" t="s">
        <v>1732</v>
      </c>
      <c r="S14" t="s">
        <v>1539</v>
      </c>
      <c r="T14" t="s">
        <v>1540</v>
      </c>
      <c r="U14" t="s">
        <v>1450</v>
      </c>
      <c r="V14" t="s">
        <v>1473</v>
      </c>
      <c r="W14" t="s">
        <v>1478</v>
      </c>
      <c r="X14" t="s">
        <v>1539</v>
      </c>
      <c r="Y14" t="s">
        <v>1539</v>
      </c>
    </row>
    <row r="15" spans="1:31" x14ac:dyDescent="0.3">
      <c r="A15" t="s">
        <v>39</v>
      </c>
      <c r="B15" t="s">
        <v>40</v>
      </c>
      <c r="C15" t="s">
        <v>41</v>
      </c>
      <c r="D15" t="s">
        <v>750</v>
      </c>
      <c r="E15" t="s">
        <v>1023</v>
      </c>
      <c r="F15">
        <v>533</v>
      </c>
      <c r="G15" t="s">
        <v>1024</v>
      </c>
      <c r="I15" s="2" t="s">
        <v>1015</v>
      </c>
      <c r="J15" s="2">
        <v>532</v>
      </c>
      <c r="K15" s="3" t="s">
        <v>1016</v>
      </c>
      <c r="N15" s="5" t="s">
        <v>1366</v>
      </c>
      <c r="O15" s="5" t="s">
        <v>1805</v>
      </c>
      <c r="P15" t="s">
        <v>1728</v>
      </c>
      <c r="S15" t="s">
        <v>1479</v>
      </c>
      <c r="T15" t="s">
        <v>1452</v>
      </c>
      <c r="U15" t="s">
        <v>1451</v>
      </c>
      <c r="V15" t="s">
        <v>1473</v>
      </c>
      <c r="W15" t="s">
        <v>1479</v>
      </c>
      <c r="X15" t="s">
        <v>1479</v>
      </c>
      <c r="Y15" t="s">
        <v>1479</v>
      </c>
    </row>
    <row r="16" spans="1:31" x14ac:dyDescent="0.3">
      <c r="A16" t="s">
        <v>42</v>
      </c>
      <c r="B16" t="s">
        <v>43</v>
      </c>
      <c r="C16" t="s">
        <v>44</v>
      </c>
      <c r="D16" t="s">
        <v>751</v>
      </c>
      <c r="E16" t="s">
        <v>1021</v>
      </c>
      <c r="F16">
        <v>36</v>
      </c>
      <c r="G16" t="s">
        <v>1022</v>
      </c>
      <c r="I16" s="2" t="s">
        <v>1017</v>
      </c>
      <c r="J16" s="2">
        <v>973</v>
      </c>
      <c r="K16" s="3" t="s">
        <v>1018</v>
      </c>
      <c r="N16" s="5" t="s">
        <v>1367</v>
      </c>
      <c r="O16" s="5" t="s">
        <v>1812</v>
      </c>
      <c r="P16" t="s">
        <v>1735</v>
      </c>
      <c r="S16" t="s">
        <v>1481</v>
      </c>
      <c r="T16" t="s">
        <v>1454</v>
      </c>
      <c r="U16" t="s">
        <v>1453</v>
      </c>
      <c r="V16" t="s">
        <v>1480</v>
      </c>
      <c r="W16" t="s">
        <v>1481</v>
      </c>
      <c r="X16" t="s">
        <v>1481</v>
      </c>
      <c r="Y16" t="s">
        <v>1481</v>
      </c>
    </row>
    <row r="17" spans="1:25" x14ac:dyDescent="0.3">
      <c r="A17" t="s">
        <v>45</v>
      </c>
      <c r="B17" t="s">
        <v>46</v>
      </c>
      <c r="C17" t="s">
        <v>47</v>
      </c>
      <c r="D17" t="s">
        <v>752</v>
      </c>
      <c r="E17" t="s">
        <v>1080</v>
      </c>
      <c r="F17">
        <v>978</v>
      </c>
      <c r="G17" t="s">
        <v>1081</v>
      </c>
      <c r="I17" s="2" t="s">
        <v>1019</v>
      </c>
      <c r="J17" s="2">
        <v>32</v>
      </c>
      <c r="K17" s="3" t="s">
        <v>1020</v>
      </c>
      <c r="N17" s="5" t="s">
        <v>1368</v>
      </c>
      <c r="O17" s="5" t="s">
        <v>1779</v>
      </c>
      <c r="P17" t="s">
        <v>1701</v>
      </c>
      <c r="S17" t="s">
        <v>1505</v>
      </c>
      <c r="T17" t="s">
        <v>1541</v>
      </c>
      <c r="U17" t="s">
        <v>1455</v>
      </c>
      <c r="V17" t="s">
        <v>1482</v>
      </c>
      <c r="W17" t="s">
        <v>1483</v>
      </c>
      <c r="X17" t="s">
        <v>1504</v>
      </c>
      <c r="Y17" t="s">
        <v>1505</v>
      </c>
    </row>
    <row r="18" spans="1:25" x14ac:dyDescent="0.3">
      <c r="A18" t="s">
        <v>48</v>
      </c>
      <c r="B18" t="s">
        <v>49</v>
      </c>
      <c r="C18" t="s">
        <v>50</v>
      </c>
      <c r="D18" t="s">
        <v>753</v>
      </c>
      <c r="E18" t="s">
        <v>1025</v>
      </c>
      <c r="F18">
        <v>944</v>
      </c>
      <c r="G18" t="s">
        <v>1026</v>
      </c>
      <c r="I18" s="2" t="s">
        <v>1021</v>
      </c>
      <c r="J18" s="2">
        <v>36</v>
      </c>
      <c r="K18" s="3" t="s">
        <v>1022</v>
      </c>
      <c r="N18" s="5" t="s">
        <v>1369</v>
      </c>
      <c r="O18" s="5" t="s">
        <v>1769</v>
      </c>
      <c r="P18" t="s">
        <v>1691</v>
      </c>
      <c r="S18" t="s">
        <v>1506</v>
      </c>
      <c r="T18" t="s">
        <v>1542</v>
      </c>
      <c r="U18" t="s">
        <v>1456</v>
      </c>
      <c r="V18" t="s">
        <v>1482</v>
      </c>
      <c r="W18" t="s">
        <v>1483</v>
      </c>
      <c r="X18" t="s">
        <v>1504</v>
      </c>
      <c r="Y18" t="s">
        <v>1506</v>
      </c>
    </row>
    <row r="19" spans="1:25" x14ac:dyDescent="0.3">
      <c r="A19" t="s">
        <v>51</v>
      </c>
      <c r="B19" t="s">
        <v>52</v>
      </c>
      <c r="C19" t="s">
        <v>53</v>
      </c>
      <c r="D19" t="s">
        <v>754</v>
      </c>
      <c r="E19" t="s">
        <v>1044</v>
      </c>
      <c r="F19">
        <v>44</v>
      </c>
      <c r="G19" t="s">
        <v>1045</v>
      </c>
      <c r="I19" s="2" t="s">
        <v>1023</v>
      </c>
      <c r="J19" s="2">
        <v>533</v>
      </c>
      <c r="K19" s="3" t="s">
        <v>1024</v>
      </c>
      <c r="N19" s="5" t="s">
        <v>1370</v>
      </c>
      <c r="O19" s="5" t="s">
        <v>1797</v>
      </c>
      <c r="P19" t="s">
        <v>1720</v>
      </c>
      <c r="S19" t="s">
        <v>1507</v>
      </c>
      <c r="T19" t="s">
        <v>1543</v>
      </c>
      <c r="U19" t="s">
        <v>1457</v>
      </c>
      <c r="V19" t="s">
        <v>1482</v>
      </c>
      <c r="W19" t="s">
        <v>1483</v>
      </c>
      <c r="X19" t="s">
        <v>1507</v>
      </c>
      <c r="Y19" t="s">
        <v>1507</v>
      </c>
    </row>
    <row r="20" spans="1:25" x14ac:dyDescent="0.3">
      <c r="A20" t="s">
        <v>54</v>
      </c>
      <c r="B20" t="s">
        <v>55</v>
      </c>
      <c r="C20" t="s">
        <v>56</v>
      </c>
      <c r="D20" t="s">
        <v>755</v>
      </c>
      <c r="E20" t="s">
        <v>1033</v>
      </c>
      <c r="F20">
        <v>48</v>
      </c>
      <c r="G20" t="s">
        <v>1034</v>
      </c>
      <c r="I20" s="2" t="s">
        <v>1025</v>
      </c>
      <c r="J20" s="2">
        <v>944</v>
      </c>
      <c r="K20" s="3" t="s">
        <v>1026</v>
      </c>
      <c r="N20" s="5" t="s">
        <v>1371</v>
      </c>
      <c r="O20" s="5" t="s">
        <v>1765</v>
      </c>
      <c r="P20" t="s">
        <v>1687</v>
      </c>
      <c r="S20" t="s">
        <v>1509</v>
      </c>
      <c r="T20" t="s">
        <v>1544</v>
      </c>
      <c r="U20" t="s">
        <v>1458</v>
      </c>
      <c r="V20" t="s">
        <v>1482</v>
      </c>
      <c r="W20" t="s">
        <v>1483</v>
      </c>
      <c r="X20" t="s">
        <v>1508</v>
      </c>
      <c r="Y20" t="s">
        <v>1509</v>
      </c>
    </row>
    <row r="21" spans="1:25" x14ac:dyDescent="0.3">
      <c r="A21" t="s">
        <v>57</v>
      </c>
      <c r="B21" t="s">
        <v>58</v>
      </c>
      <c r="C21" t="s">
        <v>59</v>
      </c>
      <c r="D21" t="s">
        <v>756</v>
      </c>
      <c r="E21" t="s">
        <v>1030</v>
      </c>
      <c r="F21">
        <v>50</v>
      </c>
      <c r="G21" t="s">
        <v>1031</v>
      </c>
      <c r="I21" s="2" t="s">
        <v>1027</v>
      </c>
      <c r="J21" s="2">
        <v>977</v>
      </c>
      <c r="K21" s="3" t="s">
        <v>1028</v>
      </c>
      <c r="N21" s="5" t="s">
        <v>1372</v>
      </c>
      <c r="O21" s="5" t="s">
        <v>1789</v>
      </c>
      <c r="P21" t="s">
        <v>1711</v>
      </c>
      <c r="S21" t="s">
        <v>1510</v>
      </c>
      <c r="T21" t="s">
        <v>1545</v>
      </c>
      <c r="U21" t="s">
        <v>1459</v>
      </c>
      <c r="V21" t="s">
        <v>1482</v>
      </c>
      <c r="W21" t="s">
        <v>1483</v>
      </c>
      <c r="X21" t="s">
        <v>1508</v>
      </c>
      <c r="Y21" t="s">
        <v>1510</v>
      </c>
    </row>
    <row r="22" spans="1:25" x14ac:dyDescent="0.3">
      <c r="A22" t="s">
        <v>60</v>
      </c>
      <c r="B22" t="s">
        <v>61</v>
      </c>
      <c r="C22" t="s">
        <v>62</v>
      </c>
      <c r="D22" t="s">
        <v>757</v>
      </c>
      <c r="E22" t="s">
        <v>1029</v>
      </c>
      <c r="F22">
        <v>52</v>
      </c>
      <c r="G22" t="s">
        <v>1215</v>
      </c>
      <c r="I22" s="2" t="s">
        <v>1029</v>
      </c>
      <c r="J22" s="2">
        <v>52</v>
      </c>
      <c r="K22" s="3" t="s">
        <v>1215</v>
      </c>
      <c r="N22" s="5" t="s">
        <v>1373</v>
      </c>
      <c r="O22" s="5" t="s">
        <v>1771</v>
      </c>
      <c r="P22" t="s">
        <v>1693</v>
      </c>
      <c r="S22" t="s">
        <v>1546</v>
      </c>
      <c r="T22" t="s">
        <v>1547</v>
      </c>
      <c r="U22" t="s">
        <v>1460</v>
      </c>
      <c r="V22" t="s">
        <v>1482</v>
      </c>
      <c r="W22" t="s">
        <v>1483</v>
      </c>
      <c r="X22" t="s">
        <v>1508</v>
      </c>
      <c r="Y22" t="s">
        <v>1511</v>
      </c>
    </row>
    <row r="23" spans="1:25" x14ac:dyDescent="0.3">
      <c r="A23" t="s">
        <v>63</v>
      </c>
      <c r="B23" t="s">
        <v>64</v>
      </c>
      <c r="C23" t="s">
        <v>65</v>
      </c>
      <c r="D23" t="s">
        <v>758</v>
      </c>
      <c r="E23" t="s">
        <v>1219</v>
      </c>
      <c r="F23">
        <v>974</v>
      </c>
      <c r="G23" t="s">
        <v>1220</v>
      </c>
      <c r="I23" s="2" t="s">
        <v>1030</v>
      </c>
      <c r="J23" s="2">
        <v>50</v>
      </c>
      <c r="K23" s="3" t="s">
        <v>1031</v>
      </c>
      <c r="N23" s="5" t="s">
        <v>1374</v>
      </c>
      <c r="O23" s="5" t="s">
        <v>1777</v>
      </c>
      <c r="P23" t="s">
        <v>1699</v>
      </c>
      <c r="S23" t="s">
        <v>1548</v>
      </c>
      <c r="T23" t="s">
        <v>1549</v>
      </c>
      <c r="U23" t="s">
        <v>1461</v>
      </c>
      <c r="V23" t="s">
        <v>1482</v>
      </c>
      <c r="W23" t="s">
        <v>1483</v>
      </c>
      <c r="X23" t="s">
        <v>1508</v>
      </c>
      <c r="Y23" t="s">
        <v>1511</v>
      </c>
    </row>
    <row r="24" spans="1:25" x14ac:dyDescent="0.3">
      <c r="A24" t="s">
        <v>66</v>
      </c>
      <c r="B24" t="s">
        <v>67</v>
      </c>
      <c r="C24" t="s">
        <v>68</v>
      </c>
      <c r="D24" t="s">
        <v>759</v>
      </c>
      <c r="E24" t="s">
        <v>1080</v>
      </c>
      <c r="F24">
        <v>978</v>
      </c>
      <c r="G24" t="s">
        <v>1081</v>
      </c>
      <c r="I24" s="2" t="s">
        <v>1032</v>
      </c>
      <c r="J24" s="2">
        <v>975</v>
      </c>
      <c r="K24" s="3" t="s">
        <v>1216</v>
      </c>
      <c r="N24" s="5" t="s">
        <v>1375</v>
      </c>
      <c r="O24" s="5" t="s">
        <v>1807</v>
      </c>
      <c r="P24" t="s">
        <v>1730</v>
      </c>
      <c r="S24" t="s">
        <v>1513</v>
      </c>
      <c r="T24" t="s">
        <v>1550</v>
      </c>
      <c r="U24" t="s">
        <v>1462</v>
      </c>
      <c r="V24" t="s">
        <v>1482</v>
      </c>
      <c r="W24" t="s">
        <v>1483</v>
      </c>
      <c r="X24" t="s">
        <v>1508</v>
      </c>
      <c r="Y24" t="s">
        <v>1513</v>
      </c>
    </row>
    <row r="25" spans="1:25" x14ac:dyDescent="0.3">
      <c r="A25" t="s">
        <v>69</v>
      </c>
      <c r="B25" t="s">
        <v>70</v>
      </c>
      <c r="C25" t="s">
        <v>71</v>
      </c>
      <c r="D25" t="s">
        <v>760</v>
      </c>
      <c r="E25" t="s">
        <v>1049</v>
      </c>
      <c r="F25">
        <v>84</v>
      </c>
      <c r="G25" t="s">
        <v>1050</v>
      </c>
      <c r="I25" s="2" t="s">
        <v>1033</v>
      </c>
      <c r="J25" s="2">
        <v>48</v>
      </c>
      <c r="K25" s="3" t="s">
        <v>1034</v>
      </c>
      <c r="N25" s="5" t="s">
        <v>1376</v>
      </c>
      <c r="O25" s="5" t="s">
        <v>1802</v>
      </c>
      <c r="P25" t="s">
        <v>1725</v>
      </c>
      <c r="S25" t="s">
        <v>1514</v>
      </c>
      <c r="T25" t="s">
        <v>1551</v>
      </c>
      <c r="U25" t="s">
        <v>1463</v>
      </c>
      <c r="V25" t="s">
        <v>1482</v>
      </c>
      <c r="W25" t="s">
        <v>1483</v>
      </c>
      <c r="X25" t="s">
        <v>1508</v>
      </c>
      <c r="Y25" t="s">
        <v>1514</v>
      </c>
    </row>
    <row r="26" spans="1:25" x14ac:dyDescent="0.3">
      <c r="A26" t="s">
        <v>72</v>
      </c>
      <c r="B26" t="s">
        <v>73</v>
      </c>
      <c r="C26" t="s">
        <v>74</v>
      </c>
      <c r="D26" t="s">
        <v>761</v>
      </c>
      <c r="E26" t="s">
        <v>1211</v>
      </c>
      <c r="F26">
        <v>952</v>
      </c>
      <c r="G26" t="s">
        <v>1314</v>
      </c>
      <c r="I26" s="2" t="s">
        <v>1035</v>
      </c>
      <c r="J26" s="2">
        <v>108</v>
      </c>
      <c r="K26" s="3" t="s">
        <v>1036</v>
      </c>
      <c r="N26" s="5" t="s">
        <v>1377</v>
      </c>
      <c r="O26" s="5" t="s">
        <v>1752</v>
      </c>
      <c r="P26" t="s">
        <v>1674</v>
      </c>
      <c r="S26" t="s">
        <v>1515</v>
      </c>
      <c r="T26" t="s">
        <v>1552</v>
      </c>
      <c r="U26" t="s">
        <v>1464</v>
      </c>
      <c r="V26" t="s">
        <v>1482</v>
      </c>
      <c r="W26" t="s">
        <v>1484</v>
      </c>
      <c r="X26" t="s">
        <v>1515</v>
      </c>
      <c r="Y26" t="s">
        <v>1515</v>
      </c>
    </row>
    <row r="27" spans="1:25" x14ac:dyDescent="0.3">
      <c r="A27" t="s">
        <v>75</v>
      </c>
      <c r="B27" t="s">
        <v>76</v>
      </c>
      <c r="C27" t="s">
        <v>77</v>
      </c>
      <c r="D27" t="s">
        <v>762</v>
      </c>
      <c r="E27" t="s">
        <v>1037</v>
      </c>
      <c r="F27">
        <v>60</v>
      </c>
      <c r="G27" t="s">
        <v>1038</v>
      </c>
      <c r="I27" s="2" t="s">
        <v>1037</v>
      </c>
      <c r="J27" s="2">
        <v>60</v>
      </c>
      <c r="K27" s="3" t="s">
        <v>1038</v>
      </c>
      <c r="N27" s="5" t="s">
        <v>1378</v>
      </c>
      <c r="O27" s="5" t="s">
        <v>1780</v>
      </c>
      <c r="P27" t="s">
        <v>1702</v>
      </c>
      <c r="S27" t="s">
        <v>1512</v>
      </c>
      <c r="T27" t="s">
        <v>1553</v>
      </c>
      <c r="U27" t="s">
        <v>1465</v>
      </c>
      <c r="V27" t="s">
        <v>1482</v>
      </c>
      <c r="W27" t="s">
        <v>1484</v>
      </c>
      <c r="X27" t="s">
        <v>1512</v>
      </c>
      <c r="Y27" t="s">
        <v>1512</v>
      </c>
    </row>
    <row r="28" spans="1:25" x14ac:dyDescent="0.3">
      <c r="A28" t="s">
        <v>78</v>
      </c>
      <c r="B28" t="s">
        <v>79</v>
      </c>
      <c r="C28" t="s">
        <v>80</v>
      </c>
      <c r="D28" t="s">
        <v>763</v>
      </c>
      <c r="E28" t="s">
        <v>80</v>
      </c>
      <c r="F28">
        <v>64</v>
      </c>
      <c r="G28" t="s">
        <v>1046</v>
      </c>
      <c r="I28" s="2" t="s">
        <v>1039</v>
      </c>
      <c r="J28" s="2">
        <v>96</v>
      </c>
      <c r="K28" s="3" t="s">
        <v>1040</v>
      </c>
      <c r="N28" s="5" t="s">
        <v>1379</v>
      </c>
      <c r="O28" s="5" t="s">
        <v>1791</v>
      </c>
      <c r="P28" t="s">
        <v>1713</v>
      </c>
      <c r="S28" t="s">
        <v>1485</v>
      </c>
      <c r="T28" t="s">
        <v>1467</v>
      </c>
      <c r="U28" t="s">
        <v>1466</v>
      </c>
      <c r="V28" t="s">
        <v>1482</v>
      </c>
      <c r="W28" t="s">
        <v>1485</v>
      </c>
      <c r="X28" t="s">
        <v>1485</v>
      </c>
      <c r="Y28" t="s">
        <v>1485</v>
      </c>
    </row>
    <row r="29" spans="1:25" x14ac:dyDescent="0.3">
      <c r="A29" t="s">
        <v>81</v>
      </c>
      <c r="B29" t="s">
        <v>82</v>
      </c>
      <c r="C29" t="s">
        <v>83</v>
      </c>
      <c r="D29" t="s">
        <v>764</v>
      </c>
      <c r="E29" t="s">
        <v>1041</v>
      </c>
      <c r="F29">
        <v>68</v>
      </c>
      <c r="G29" t="s">
        <v>1217</v>
      </c>
      <c r="I29" s="2" t="s">
        <v>1041</v>
      </c>
      <c r="J29" s="2">
        <v>68</v>
      </c>
      <c r="K29" s="3" t="s">
        <v>1217</v>
      </c>
      <c r="N29" s="5" t="s">
        <v>1380</v>
      </c>
      <c r="O29" s="5" t="s">
        <v>1786</v>
      </c>
      <c r="P29" t="s">
        <v>1708</v>
      </c>
      <c r="S29" t="s">
        <v>1486</v>
      </c>
      <c r="T29" t="s">
        <v>1469</v>
      </c>
      <c r="U29" t="s">
        <v>1468</v>
      </c>
      <c r="V29" t="s">
        <v>1482</v>
      </c>
      <c r="W29" t="s">
        <v>1486</v>
      </c>
      <c r="X29" t="s">
        <v>1486</v>
      </c>
      <c r="Y29" t="s">
        <v>1486</v>
      </c>
    </row>
    <row r="30" spans="1:25" x14ac:dyDescent="0.3">
      <c r="A30" t="s">
        <v>84</v>
      </c>
      <c r="B30" t="s">
        <v>85</v>
      </c>
      <c r="C30" t="s">
        <v>86</v>
      </c>
      <c r="D30" t="s">
        <v>765</v>
      </c>
      <c r="E30" t="s">
        <v>1027</v>
      </c>
      <c r="F30">
        <v>977</v>
      </c>
      <c r="G30" t="s">
        <v>1028</v>
      </c>
      <c r="I30" s="2" t="s">
        <v>1042</v>
      </c>
      <c r="J30" s="2">
        <v>986</v>
      </c>
      <c r="K30" s="3" t="s">
        <v>1043</v>
      </c>
      <c r="N30" s="5" t="s">
        <v>1381</v>
      </c>
      <c r="O30" s="5" t="s">
        <v>1784</v>
      </c>
      <c r="P30" t="s">
        <v>1706</v>
      </c>
      <c r="S30" t="s">
        <v>1491</v>
      </c>
      <c r="T30" t="s">
        <v>1491</v>
      </c>
      <c r="U30" t="s">
        <v>1491</v>
      </c>
      <c r="V30" t="s">
        <v>1491</v>
      </c>
      <c r="W30" t="s">
        <v>1491</v>
      </c>
      <c r="X30" t="s">
        <v>1491</v>
      </c>
      <c r="Y30" t="s">
        <v>1491</v>
      </c>
    </row>
    <row r="31" spans="1:25" x14ac:dyDescent="0.3">
      <c r="A31" t="s">
        <v>87</v>
      </c>
      <c r="B31" t="s">
        <v>88</v>
      </c>
      <c r="C31" t="s">
        <v>89</v>
      </c>
      <c r="D31" t="s">
        <v>766</v>
      </c>
      <c r="E31" t="s">
        <v>1047</v>
      </c>
      <c r="F31">
        <v>72</v>
      </c>
      <c r="G31" t="s">
        <v>1048</v>
      </c>
      <c r="I31" s="2" t="s">
        <v>1044</v>
      </c>
      <c r="J31" s="2">
        <v>44</v>
      </c>
      <c r="K31" s="3" t="s">
        <v>1045</v>
      </c>
      <c r="N31" s="5" t="s">
        <v>1382</v>
      </c>
      <c r="O31" s="5" t="s">
        <v>1767</v>
      </c>
      <c r="P31" t="s">
        <v>1689</v>
      </c>
    </row>
    <row r="32" spans="1:25" x14ac:dyDescent="0.3">
      <c r="A32" t="s">
        <v>90</v>
      </c>
      <c r="B32" t="s">
        <v>91</v>
      </c>
      <c r="C32" t="s">
        <v>92</v>
      </c>
      <c r="D32" t="s">
        <v>767</v>
      </c>
      <c r="E32" t="s">
        <v>1042</v>
      </c>
      <c r="F32">
        <v>986</v>
      </c>
      <c r="G32" t="s">
        <v>1043</v>
      </c>
      <c r="I32" s="2" t="s">
        <v>80</v>
      </c>
      <c r="J32" s="2">
        <v>64</v>
      </c>
      <c r="K32" s="3" t="s">
        <v>1046</v>
      </c>
      <c r="N32" s="5" t="s">
        <v>1383</v>
      </c>
      <c r="O32" s="5" t="s">
        <v>1781</v>
      </c>
      <c r="P32" t="s">
        <v>1703</v>
      </c>
    </row>
    <row r="33" spans="1:16" x14ac:dyDescent="0.3">
      <c r="A33" t="s">
        <v>96</v>
      </c>
      <c r="B33" t="s">
        <v>97</v>
      </c>
      <c r="C33" t="s">
        <v>98</v>
      </c>
      <c r="D33" t="s">
        <v>769</v>
      </c>
      <c r="E33" t="s">
        <v>1199</v>
      </c>
      <c r="F33">
        <v>840</v>
      </c>
      <c r="G33" t="s">
        <v>1200</v>
      </c>
      <c r="I33" s="2" t="s">
        <v>1047</v>
      </c>
      <c r="J33" s="2">
        <v>72</v>
      </c>
      <c r="K33" s="3" t="s">
        <v>1048</v>
      </c>
      <c r="N33" s="5" t="s">
        <v>1384</v>
      </c>
      <c r="O33" s="5" t="s">
        <v>1772</v>
      </c>
      <c r="P33" t="s">
        <v>1694</v>
      </c>
    </row>
    <row r="34" spans="1:16" x14ac:dyDescent="0.3">
      <c r="A34" t="s">
        <v>93</v>
      </c>
      <c r="B34" t="s">
        <v>94</v>
      </c>
      <c r="C34" t="s">
        <v>95</v>
      </c>
      <c r="D34" t="s">
        <v>768</v>
      </c>
      <c r="E34" t="s">
        <v>1199</v>
      </c>
      <c r="F34">
        <v>840</v>
      </c>
      <c r="G34" t="s">
        <v>1200</v>
      </c>
      <c r="I34" s="2" t="s">
        <v>1219</v>
      </c>
      <c r="J34" s="2">
        <v>974</v>
      </c>
      <c r="K34" s="3" t="s">
        <v>1220</v>
      </c>
      <c r="N34" s="5" t="s">
        <v>1385</v>
      </c>
      <c r="O34" s="5" t="s">
        <v>1778</v>
      </c>
      <c r="P34" t="s">
        <v>1700</v>
      </c>
    </row>
    <row r="35" spans="1:16" x14ac:dyDescent="0.3">
      <c r="A35" t="s">
        <v>99</v>
      </c>
      <c r="B35" t="s">
        <v>100</v>
      </c>
      <c r="C35" t="s">
        <v>101</v>
      </c>
      <c r="D35" t="s">
        <v>770</v>
      </c>
      <c r="E35" t="s">
        <v>1039</v>
      </c>
      <c r="F35">
        <v>96</v>
      </c>
      <c r="G35" t="s">
        <v>1040</v>
      </c>
      <c r="I35" s="2" t="s">
        <v>1049</v>
      </c>
      <c r="J35" s="2">
        <v>84</v>
      </c>
      <c r="K35" s="3" t="s">
        <v>1050</v>
      </c>
      <c r="N35" s="5" t="s">
        <v>1386</v>
      </c>
      <c r="O35" s="5" t="s">
        <v>1762</v>
      </c>
      <c r="P35" t="s">
        <v>1684</v>
      </c>
    </row>
    <row r="36" spans="1:16" x14ac:dyDescent="0.3">
      <c r="A36" t="s">
        <v>102</v>
      </c>
      <c r="B36" t="s">
        <v>103</v>
      </c>
      <c r="C36" t="s">
        <v>104</v>
      </c>
      <c r="D36" t="s">
        <v>771</v>
      </c>
      <c r="E36" t="s">
        <v>1032</v>
      </c>
      <c r="F36">
        <v>975</v>
      </c>
      <c r="G36" t="s">
        <v>1216</v>
      </c>
      <c r="I36" s="2" t="s">
        <v>1051</v>
      </c>
      <c r="J36" s="2">
        <v>124</v>
      </c>
      <c r="K36" s="3" t="s">
        <v>1052</v>
      </c>
      <c r="N36" s="5" t="s">
        <v>1387</v>
      </c>
      <c r="O36" s="5" t="s">
        <v>1792</v>
      </c>
      <c r="P36" t="s">
        <v>1714</v>
      </c>
    </row>
    <row r="37" spans="1:16" x14ac:dyDescent="0.3">
      <c r="A37" t="s">
        <v>105</v>
      </c>
      <c r="B37" t="s">
        <v>106</v>
      </c>
      <c r="C37" t="s">
        <v>107</v>
      </c>
      <c r="D37" t="s">
        <v>772</v>
      </c>
      <c r="E37" t="s">
        <v>1211</v>
      </c>
      <c r="F37">
        <v>952</v>
      </c>
      <c r="G37" t="s">
        <v>1314</v>
      </c>
      <c r="I37" s="2" t="s">
        <v>1053</v>
      </c>
      <c r="J37" s="2">
        <v>976</v>
      </c>
      <c r="K37" s="3" t="s">
        <v>1054</v>
      </c>
      <c r="N37" s="5" t="s">
        <v>1388</v>
      </c>
      <c r="O37" s="5" t="s">
        <v>1760</v>
      </c>
      <c r="P37" t="s">
        <v>1682</v>
      </c>
    </row>
    <row r="38" spans="1:16" x14ac:dyDescent="0.3">
      <c r="A38" t="s">
        <v>108</v>
      </c>
      <c r="B38" t="s">
        <v>109</v>
      </c>
      <c r="C38" t="s">
        <v>110</v>
      </c>
      <c r="D38" t="s">
        <v>773</v>
      </c>
      <c r="E38" t="s">
        <v>1035</v>
      </c>
      <c r="F38">
        <v>108</v>
      </c>
      <c r="G38" t="s">
        <v>1036</v>
      </c>
      <c r="I38" s="2" t="s">
        <v>1055</v>
      </c>
      <c r="J38" s="2">
        <v>756</v>
      </c>
      <c r="K38" s="3" t="s">
        <v>1056</v>
      </c>
      <c r="N38" s="5" t="s">
        <v>1389</v>
      </c>
      <c r="O38" s="5" t="s">
        <v>1751</v>
      </c>
      <c r="P38" t="s">
        <v>1673</v>
      </c>
    </row>
    <row r="39" spans="1:16" x14ac:dyDescent="0.3">
      <c r="A39" t="s">
        <v>111</v>
      </c>
      <c r="B39" t="s">
        <v>112</v>
      </c>
      <c r="C39" t="s">
        <v>113</v>
      </c>
      <c r="D39" t="s">
        <v>774</v>
      </c>
      <c r="E39" t="s">
        <v>1118</v>
      </c>
      <c r="F39">
        <v>116</v>
      </c>
      <c r="G39" t="s">
        <v>1248</v>
      </c>
      <c r="I39" s="2" t="s">
        <v>1057</v>
      </c>
      <c r="J39" s="2">
        <v>990</v>
      </c>
      <c r="K39" s="3" t="s">
        <v>1221</v>
      </c>
      <c r="N39" s="5" t="s">
        <v>1390</v>
      </c>
      <c r="O39" s="5" t="s">
        <v>1775</v>
      </c>
      <c r="P39" t="s">
        <v>1697</v>
      </c>
    </row>
    <row r="40" spans="1:16" x14ac:dyDescent="0.3">
      <c r="A40" t="s">
        <v>114</v>
      </c>
      <c r="B40" t="s">
        <v>115</v>
      </c>
      <c r="C40" t="s">
        <v>116</v>
      </c>
      <c r="D40" t="s">
        <v>775</v>
      </c>
      <c r="E40" t="s">
        <v>1208</v>
      </c>
      <c r="F40">
        <v>950</v>
      </c>
      <c r="G40" t="s">
        <v>1320</v>
      </c>
      <c r="I40" s="2" t="s">
        <v>1222</v>
      </c>
      <c r="J40" s="2">
        <v>0</v>
      </c>
      <c r="K40" s="3" t="s">
        <v>1223</v>
      </c>
      <c r="N40" s="5" t="s">
        <v>1391</v>
      </c>
      <c r="O40" s="5" t="s">
        <v>1819</v>
      </c>
      <c r="P40" t="s">
        <v>1742</v>
      </c>
    </row>
    <row r="41" spans="1:16" x14ac:dyDescent="0.3">
      <c r="A41" t="s">
        <v>117</v>
      </c>
      <c r="B41" t="s">
        <v>118</v>
      </c>
      <c r="C41" t="s">
        <v>119</v>
      </c>
      <c r="D41" t="s">
        <v>776</v>
      </c>
      <c r="E41" t="s">
        <v>1051</v>
      </c>
      <c r="F41">
        <v>124</v>
      </c>
      <c r="G41" t="s">
        <v>1052</v>
      </c>
      <c r="I41" s="2" t="s">
        <v>1058</v>
      </c>
      <c r="J41" s="2">
        <v>170</v>
      </c>
      <c r="K41" s="3" t="s">
        <v>1059</v>
      </c>
      <c r="N41" s="5" t="s">
        <v>1392</v>
      </c>
      <c r="O41" s="5" t="s">
        <v>1815</v>
      </c>
      <c r="P41" t="s">
        <v>1738</v>
      </c>
    </row>
    <row r="42" spans="1:16" x14ac:dyDescent="0.3">
      <c r="A42" t="s">
        <v>120</v>
      </c>
      <c r="B42" t="s">
        <v>121</v>
      </c>
      <c r="C42" t="s">
        <v>122</v>
      </c>
      <c r="D42" t="s">
        <v>777</v>
      </c>
      <c r="E42" t="s">
        <v>1063</v>
      </c>
      <c r="F42">
        <v>132</v>
      </c>
      <c r="G42" t="s">
        <v>1225</v>
      </c>
      <c r="I42" s="2" t="s">
        <v>1060</v>
      </c>
      <c r="J42" s="2">
        <v>188</v>
      </c>
      <c r="K42" s="3" t="s">
        <v>1061</v>
      </c>
      <c r="N42" s="5" t="s">
        <v>1393</v>
      </c>
      <c r="O42" s="5" t="s">
        <v>1757</v>
      </c>
      <c r="P42" t="s">
        <v>1679</v>
      </c>
    </row>
    <row r="43" spans="1:16" x14ac:dyDescent="0.3">
      <c r="A43" t="s">
        <v>123</v>
      </c>
      <c r="B43" t="s">
        <v>124</v>
      </c>
      <c r="C43" t="s">
        <v>125</v>
      </c>
      <c r="D43" t="s">
        <v>778</v>
      </c>
      <c r="E43" t="s">
        <v>1123</v>
      </c>
      <c r="F43">
        <v>136</v>
      </c>
      <c r="G43" t="s">
        <v>1253</v>
      </c>
      <c r="I43" s="2" t="s">
        <v>1062</v>
      </c>
      <c r="J43" s="2">
        <v>931</v>
      </c>
      <c r="K43" s="3" t="s">
        <v>1224</v>
      </c>
      <c r="N43" s="5" t="s">
        <v>1394</v>
      </c>
      <c r="O43" s="5" t="s">
        <v>1817</v>
      </c>
      <c r="P43" t="s">
        <v>1740</v>
      </c>
    </row>
    <row r="44" spans="1:16" x14ac:dyDescent="0.3">
      <c r="A44" t="s">
        <v>126</v>
      </c>
      <c r="B44" t="s">
        <v>127</v>
      </c>
      <c r="C44" t="s">
        <v>128</v>
      </c>
      <c r="D44" t="s">
        <v>779</v>
      </c>
      <c r="E44" t="s">
        <v>1208</v>
      </c>
      <c r="F44">
        <v>950</v>
      </c>
      <c r="G44" t="s">
        <v>1320</v>
      </c>
      <c r="I44" s="2" t="s">
        <v>1063</v>
      </c>
      <c r="J44" s="2">
        <v>132</v>
      </c>
      <c r="K44" s="3" t="s">
        <v>1225</v>
      </c>
      <c r="N44" s="5" t="s">
        <v>1395</v>
      </c>
      <c r="O44" s="5" t="s">
        <v>1818</v>
      </c>
      <c r="P44" t="s">
        <v>1741</v>
      </c>
    </row>
    <row r="45" spans="1:16" x14ac:dyDescent="0.3">
      <c r="A45" t="s">
        <v>129</v>
      </c>
      <c r="B45" t="s">
        <v>130</v>
      </c>
      <c r="C45" t="s">
        <v>131</v>
      </c>
      <c r="D45" t="s">
        <v>780</v>
      </c>
      <c r="E45" t="s">
        <v>1208</v>
      </c>
      <c r="F45">
        <v>950</v>
      </c>
      <c r="G45" t="s">
        <v>1320</v>
      </c>
      <c r="I45" s="2" t="s">
        <v>1064</v>
      </c>
      <c r="J45" s="2">
        <v>203</v>
      </c>
      <c r="K45" s="3" t="s">
        <v>1065</v>
      </c>
      <c r="N45" s="5" t="s">
        <v>1396</v>
      </c>
      <c r="O45" s="5" t="s">
        <v>1782</v>
      </c>
      <c r="P45" t="s">
        <v>1704</v>
      </c>
    </row>
    <row r="46" spans="1:16" x14ac:dyDescent="0.3">
      <c r="A46" t="s">
        <v>132</v>
      </c>
      <c r="B46" t="s">
        <v>133</v>
      </c>
      <c r="C46" t="s">
        <v>134</v>
      </c>
      <c r="D46" t="s">
        <v>781</v>
      </c>
      <c r="E46" t="s">
        <v>1057</v>
      </c>
      <c r="F46">
        <v>990</v>
      </c>
      <c r="G46" t="s">
        <v>1221</v>
      </c>
      <c r="I46" s="2" t="s">
        <v>1066</v>
      </c>
      <c r="J46" s="2">
        <v>262</v>
      </c>
      <c r="K46" s="3" t="s">
        <v>1067</v>
      </c>
      <c r="N46" s="5" t="s">
        <v>1397</v>
      </c>
      <c r="O46" s="5" t="s">
        <v>1816</v>
      </c>
      <c r="P46" t="s">
        <v>1739</v>
      </c>
    </row>
    <row r="47" spans="1:16" x14ac:dyDescent="0.3">
      <c r="A47" t="s">
        <v>135</v>
      </c>
      <c r="B47" t="s">
        <v>136</v>
      </c>
      <c r="C47" t="s">
        <v>137</v>
      </c>
      <c r="D47" t="s">
        <v>782</v>
      </c>
      <c r="E47" t="s">
        <v>1222</v>
      </c>
      <c r="F47">
        <v>0</v>
      </c>
      <c r="G47" t="s">
        <v>1223</v>
      </c>
      <c r="I47" s="2" t="s">
        <v>1068</v>
      </c>
      <c r="J47" s="2">
        <v>208</v>
      </c>
      <c r="K47" s="3" t="s">
        <v>1069</v>
      </c>
      <c r="N47" s="5" t="s">
        <v>1398</v>
      </c>
      <c r="O47" s="5" t="s">
        <v>1942</v>
      </c>
      <c r="P47" t="s">
        <v>1715</v>
      </c>
    </row>
    <row r="48" spans="1:16" x14ac:dyDescent="0.3">
      <c r="A48" t="s">
        <v>142</v>
      </c>
      <c r="B48" t="s">
        <v>143</v>
      </c>
      <c r="C48" t="s">
        <v>144</v>
      </c>
      <c r="D48" t="s">
        <v>785</v>
      </c>
      <c r="E48" t="s">
        <v>1021</v>
      </c>
      <c r="F48">
        <v>36</v>
      </c>
      <c r="G48" t="s">
        <v>1022</v>
      </c>
      <c r="I48" s="2" t="s">
        <v>1070</v>
      </c>
      <c r="J48" s="2">
        <v>214</v>
      </c>
      <c r="K48" s="3" t="s">
        <v>1071</v>
      </c>
      <c r="N48" s="5" t="s">
        <v>1399</v>
      </c>
      <c r="O48" s="5" t="s">
        <v>1803</v>
      </c>
      <c r="P48" t="s">
        <v>1726</v>
      </c>
    </row>
    <row r="49" spans="1:16" x14ac:dyDescent="0.3">
      <c r="A49" t="s">
        <v>145</v>
      </c>
      <c r="B49" t="s">
        <v>146</v>
      </c>
      <c r="C49" t="s">
        <v>147</v>
      </c>
      <c r="D49" t="s">
        <v>786</v>
      </c>
      <c r="E49" t="s">
        <v>1021</v>
      </c>
      <c r="F49">
        <v>36</v>
      </c>
      <c r="G49" t="s">
        <v>1022</v>
      </c>
      <c r="I49" s="2" t="s">
        <v>1072</v>
      </c>
      <c r="J49" s="2">
        <v>12</v>
      </c>
      <c r="K49" s="3" t="s">
        <v>1073</v>
      </c>
      <c r="N49" s="5" t="s">
        <v>1400</v>
      </c>
      <c r="O49" s="5" t="s">
        <v>1793</v>
      </c>
      <c r="P49" t="s">
        <v>1716</v>
      </c>
    </row>
    <row r="50" spans="1:16" x14ac:dyDescent="0.3">
      <c r="A50" t="s">
        <v>148</v>
      </c>
      <c r="B50" t="s">
        <v>149</v>
      </c>
      <c r="C50" t="s">
        <v>150</v>
      </c>
      <c r="D50" t="s">
        <v>787</v>
      </c>
      <c r="E50" t="s">
        <v>1058</v>
      </c>
      <c r="F50">
        <v>170</v>
      </c>
      <c r="G50" t="s">
        <v>1059</v>
      </c>
      <c r="I50" s="2" t="s">
        <v>1074</v>
      </c>
      <c r="J50" s="2">
        <v>818</v>
      </c>
      <c r="K50" s="3" t="s">
        <v>1075</v>
      </c>
      <c r="N50" s="5" t="s">
        <v>1401</v>
      </c>
      <c r="O50" s="5" t="s">
        <v>1770</v>
      </c>
      <c r="P50" t="s">
        <v>1692</v>
      </c>
    </row>
    <row r="51" spans="1:16" x14ac:dyDescent="0.3">
      <c r="A51" t="s">
        <v>151</v>
      </c>
      <c r="B51" t="s">
        <v>152</v>
      </c>
      <c r="C51" t="s">
        <v>153</v>
      </c>
      <c r="D51" t="s">
        <v>788</v>
      </c>
      <c r="E51" t="s">
        <v>1119</v>
      </c>
      <c r="F51">
        <v>174</v>
      </c>
      <c r="G51" t="s">
        <v>1249</v>
      </c>
      <c r="I51" s="2" t="s">
        <v>1076</v>
      </c>
      <c r="J51" s="2">
        <v>232</v>
      </c>
      <c r="K51" s="3" t="s">
        <v>1077</v>
      </c>
      <c r="N51" s="5" t="s">
        <v>1402</v>
      </c>
      <c r="O51" s="5" t="s">
        <v>1811</v>
      </c>
      <c r="P51" t="s">
        <v>1734</v>
      </c>
    </row>
    <row r="52" spans="1:16" x14ac:dyDescent="0.3">
      <c r="A52" t="s">
        <v>158</v>
      </c>
      <c r="B52" t="s">
        <v>159</v>
      </c>
      <c r="C52" t="s">
        <v>160</v>
      </c>
      <c r="D52" t="s">
        <v>791</v>
      </c>
      <c r="E52" t="s">
        <v>1060</v>
      </c>
      <c r="F52">
        <v>188</v>
      </c>
      <c r="G52" t="s">
        <v>1061</v>
      </c>
      <c r="I52" s="2" t="s">
        <v>1078</v>
      </c>
      <c r="J52" s="2">
        <v>230</v>
      </c>
      <c r="K52" s="3" t="s">
        <v>1079</v>
      </c>
      <c r="N52" s="5" t="s">
        <v>1403</v>
      </c>
      <c r="O52" s="5" t="s">
        <v>1753</v>
      </c>
      <c r="P52" t="s">
        <v>1675</v>
      </c>
    </row>
    <row r="53" spans="1:16" x14ac:dyDescent="0.3">
      <c r="A53" t="s">
        <v>724</v>
      </c>
      <c r="B53" t="s">
        <v>161</v>
      </c>
      <c r="C53" t="s">
        <v>162</v>
      </c>
      <c r="D53" t="s">
        <v>792</v>
      </c>
      <c r="E53" t="s">
        <v>1211</v>
      </c>
      <c r="F53">
        <v>952</v>
      </c>
      <c r="G53" t="s">
        <v>1314</v>
      </c>
      <c r="I53" s="2" t="s">
        <v>1080</v>
      </c>
      <c r="J53" s="2">
        <v>978</v>
      </c>
      <c r="K53" s="3" t="s">
        <v>1081</v>
      </c>
      <c r="N53" s="5" t="s">
        <v>1404</v>
      </c>
      <c r="O53" s="5" t="s">
        <v>1795</v>
      </c>
      <c r="P53" t="s">
        <v>1718</v>
      </c>
    </row>
    <row r="54" spans="1:16" x14ac:dyDescent="0.3">
      <c r="A54" t="s">
        <v>163</v>
      </c>
      <c r="B54" t="s">
        <v>164</v>
      </c>
      <c r="C54" t="s">
        <v>165</v>
      </c>
      <c r="D54" t="s">
        <v>793</v>
      </c>
      <c r="E54" t="s">
        <v>1102</v>
      </c>
      <c r="F54">
        <v>191</v>
      </c>
      <c r="G54" t="s">
        <v>1232</v>
      </c>
      <c r="I54" s="2" t="s">
        <v>1082</v>
      </c>
      <c r="J54" s="2">
        <v>242</v>
      </c>
      <c r="K54" s="3" t="s">
        <v>1226</v>
      </c>
      <c r="N54" s="5" t="s">
        <v>1405</v>
      </c>
      <c r="O54" s="5" t="s">
        <v>1758</v>
      </c>
      <c r="P54" t="s">
        <v>1680</v>
      </c>
    </row>
    <row r="55" spans="1:16" x14ac:dyDescent="0.3">
      <c r="A55" t="s">
        <v>166</v>
      </c>
      <c r="B55" t="s">
        <v>167</v>
      </c>
      <c r="C55" t="s">
        <v>168</v>
      </c>
      <c r="D55" t="s">
        <v>794</v>
      </c>
      <c r="E55" t="s">
        <v>1062</v>
      </c>
      <c r="F55">
        <v>931</v>
      </c>
      <c r="G55" t="s">
        <v>1224</v>
      </c>
      <c r="I55" s="2" t="s">
        <v>1083</v>
      </c>
      <c r="J55" s="2">
        <v>238</v>
      </c>
      <c r="K55" s="3" t="s">
        <v>1084</v>
      </c>
      <c r="N55" s="5" t="s">
        <v>1406</v>
      </c>
      <c r="O55" s="5" t="s">
        <v>1776</v>
      </c>
      <c r="P55" t="s">
        <v>1698</v>
      </c>
    </row>
    <row r="56" spans="1:16" x14ac:dyDescent="0.3">
      <c r="A56" t="s">
        <v>169</v>
      </c>
      <c r="B56" t="s">
        <v>170</v>
      </c>
      <c r="C56" t="s">
        <v>171</v>
      </c>
      <c r="D56" t="s">
        <v>795</v>
      </c>
      <c r="E56" t="s">
        <v>1080</v>
      </c>
      <c r="F56">
        <v>978</v>
      </c>
      <c r="G56" t="s">
        <v>1081</v>
      </c>
      <c r="I56" s="2" t="s">
        <v>1085</v>
      </c>
      <c r="J56" s="2">
        <v>826</v>
      </c>
      <c r="K56" s="3" t="s">
        <v>1086</v>
      </c>
      <c r="N56" s="5" t="s">
        <v>1407</v>
      </c>
      <c r="O56" s="5" t="s">
        <v>1796</v>
      </c>
      <c r="P56" t="s">
        <v>1719</v>
      </c>
    </row>
    <row r="57" spans="1:16" x14ac:dyDescent="0.3">
      <c r="A57" t="s">
        <v>172</v>
      </c>
      <c r="B57" t="s">
        <v>173</v>
      </c>
      <c r="C57" t="s">
        <v>174</v>
      </c>
      <c r="D57" t="s">
        <v>796</v>
      </c>
      <c r="E57" t="s">
        <v>1064</v>
      </c>
      <c r="F57">
        <v>203</v>
      </c>
      <c r="G57" t="s">
        <v>1065</v>
      </c>
      <c r="I57" s="2" t="s">
        <v>1087</v>
      </c>
      <c r="J57" s="2">
        <v>981</v>
      </c>
      <c r="K57" s="3" t="s">
        <v>1088</v>
      </c>
      <c r="N57" s="5" t="s">
        <v>1408</v>
      </c>
      <c r="O57" s="5" t="s">
        <v>1761</v>
      </c>
      <c r="P57" t="s">
        <v>1683</v>
      </c>
    </row>
    <row r="58" spans="1:16" x14ac:dyDescent="0.3">
      <c r="A58" t="s">
        <v>721</v>
      </c>
      <c r="B58" t="s">
        <v>156</v>
      </c>
      <c r="C58" t="s">
        <v>157</v>
      </c>
      <c r="D58" t="s">
        <v>790</v>
      </c>
      <c r="E58" t="s">
        <v>1053</v>
      </c>
      <c r="F58">
        <v>976</v>
      </c>
      <c r="G58" t="s">
        <v>1054</v>
      </c>
      <c r="I58" s="2" t="s">
        <v>1227</v>
      </c>
      <c r="J58" s="2">
        <v>0</v>
      </c>
      <c r="K58" s="3" t="s">
        <v>1228</v>
      </c>
      <c r="N58" s="5" t="s">
        <v>1409</v>
      </c>
      <c r="O58" s="5" t="s">
        <v>1759</v>
      </c>
      <c r="P58" t="s">
        <v>1681</v>
      </c>
    </row>
    <row r="59" spans="1:16" x14ac:dyDescent="0.3">
      <c r="A59" t="s">
        <v>175</v>
      </c>
      <c r="B59" t="s">
        <v>176</v>
      </c>
      <c r="C59" t="s">
        <v>177</v>
      </c>
      <c r="D59" t="s">
        <v>797</v>
      </c>
      <c r="E59" t="s">
        <v>1068</v>
      </c>
      <c r="F59">
        <v>208</v>
      </c>
      <c r="G59" t="s">
        <v>1069</v>
      </c>
      <c r="I59" s="2" t="s">
        <v>1089</v>
      </c>
      <c r="J59" s="2">
        <v>936</v>
      </c>
      <c r="K59" s="3" t="s">
        <v>1090</v>
      </c>
      <c r="N59" s="5" t="s">
        <v>1410</v>
      </c>
      <c r="O59" s="5" t="s">
        <v>1814</v>
      </c>
      <c r="P59" t="s">
        <v>1737</v>
      </c>
    </row>
    <row r="60" spans="1:16" x14ac:dyDescent="0.3">
      <c r="A60" t="s">
        <v>178</v>
      </c>
      <c r="B60" t="s">
        <v>179</v>
      </c>
      <c r="C60" t="s">
        <v>180</v>
      </c>
      <c r="D60" t="s">
        <v>798</v>
      </c>
      <c r="E60" t="s">
        <v>1066</v>
      </c>
      <c r="F60">
        <v>262</v>
      </c>
      <c r="G60" t="s">
        <v>1067</v>
      </c>
      <c r="I60" s="2" t="s">
        <v>1091</v>
      </c>
      <c r="J60" s="2">
        <v>292</v>
      </c>
      <c r="K60" s="3" t="s">
        <v>1092</v>
      </c>
      <c r="N60" s="5" t="s">
        <v>1411</v>
      </c>
      <c r="O60" s="5" t="s">
        <v>1804</v>
      </c>
      <c r="P60" t="s">
        <v>1727</v>
      </c>
    </row>
    <row r="61" spans="1:16" x14ac:dyDescent="0.3">
      <c r="A61" t="s">
        <v>181</v>
      </c>
      <c r="B61" t="s">
        <v>182</v>
      </c>
      <c r="C61" t="s">
        <v>183</v>
      </c>
      <c r="D61" t="s">
        <v>799</v>
      </c>
      <c r="E61" t="s">
        <v>1209</v>
      </c>
      <c r="F61">
        <v>951</v>
      </c>
      <c r="G61" t="s">
        <v>1210</v>
      </c>
      <c r="I61" s="2" t="s">
        <v>1093</v>
      </c>
      <c r="J61" s="2">
        <v>270</v>
      </c>
      <c r="K61" s="3" t="s">
        <v>1094</v>
      </c>
      <c r="N61" s="5" t="s">
        <v>1412</v>
      </c>
      <c r="O61" s="5" t="s">
        <v>1801</v>
      </c>
      <c r="P61" t="s">
        <v>1724</v>
      </c>
    </row>
    <row r="62" spans="1:16" x14ac:dyDescent="0.3">
      <c r="A62" t="s">
        <v>184</v>
      </c>
      <c r="B62" t="s">
        <v>185</v>
      </c>
      <c r="C62" t="s">
        <v>186</v>
      </c>
      <c r="D62" t="s">
        <v>800</v>
      </c>
      <c r="E62" t="s">
        <v>1070</v>
      </c>
      <c r="F62">
        <v>214</v>
      </c>
      <c r="G62" t="s">
        <v>1071</v>
      </c>
      <c r="I62" s="2" t="s">
        <v>1095</v>
      </c>
      <c r="J62" s="2">
        <v>324</v>
      </c>
      <c r="K62" s="3" t="s">
        <v>1096</v>
      </c>
      <c r="N62" s="5" t="s">
        <v>1413</v>
      </c>
      <c r="O62" s="5" t="s">
        <v>1763</v>
      </c>
      <c r="P62" t="s">
        <v>1685</v>
      </c>
    </row>
    <row r="63" spans="1:16" x14ac:dyDescent="0.3">
      <c r="A63" t="s">
        <v>187</v>
      </c>
      <c r="B63" t="s">
        <v>188</v>
      </c>
      <c r="C63" t="s">
        <v>189</v>
      </c>
      <c r="D63" t="s">
        <v>801</v>
      </c>
      <c r="E63" t="s">
        <v>1199</v>
      </c>
      <c r="F63">
        <v>840</v>
      </c>
      <c r="G63" t="s">
        <v>1200</v>
      </c>
      <c r="I63" s="2" t="s">
        <v>1097</v>
      </c>
      <c r="J63" s="2">
        <v>320</v>
      </c>
      <c r="K63" s="3" t="s">
        <v>1098</v>
      </c>
      <c r="N63" s="5" t="s">
        <v>1414</v>
      </c>
      <c r="O63" s="5" t="s">
        <v>1800</v>
      </c>
      <c r="P63" t="s">
        <v>1723</v>
      </c>
    </row>
    <row r="64" spans="1:16" x14ac:dyDescent="0.3">
      <c r="A64" t="s">
        <v>190</v>
      </c>
      <c r="B64" t="s">
        <v>191</v>
      </c>
      <c r="C64" t="s">
        <v>192</v>
      </c>
      <c r="D64" t="s">
        <v>802</v>
      </c>
      <c r="E64" t="s">
        <v>1074</v>
      </c>
      <c r="F64">
        <v>818</v>
      </c>
      <c r="G64" t="s">
        <v>1075</v>
      </c>
      <c r="I64" s="2" t="s">
        <v>1099</v>
      </c>
      <c r="J64" s="2">
        <v>328</v>
      </c>
      <c r="K64" s="3" t="s">
        <v>1229</v>
      </c>
      <c r="N64" s="5" t="s">
        <v>1415</v>
      </c>
      <c r="O64" s="5" t="s">
        <v>1787</v>
      </c>
      <c r="P64" t="s">
        <v>1709</v>
      </c>
    </row>
    <row r="65" spans="1:16" x14ac:dyDescent="0.3">
      <c r="A65" t="s">
        <v>193</v>
      </c>
      <c r="B65" t="s">
        <v>194</v>
      </c>
      <c r="C65" t="s">
        <v>195</v>
      </c>
      <c r="D65" t="s">
        <v>803</v>
      </c>
      <c r="E65" t="s">
        <v>1199</v>
      </c>
      <c r="F65">
        <v>840</v>
      </c>
      <c r="G65" t="s">
        <v>1200</v>
      </c>
      <c r="I65" s="2" t="s">
        <v>1100</v>
      </c>
      <c r="J65" s="2">
        <v>344</v>
      </c>
      <c r="K65" s="3" t="s">
        <v>1230</v>
      </c>
      <c r="N65" s="5" t="s">
        <v>1416</v>
      </c>
      <c r="O65" s="5" t="s">
        <v>1799</v>
      </c>
      <c r="P65" t="s">
        <v>1722</v>
      </c>
    </row>
    <row r="66" spans="1:16" x14ac:dyDescent="0.3">
      <c r="A66" t="s">
        <v>196</v>
      </c>
      <c r="B66" t="s">
        <v>197</v>
      </c>
      <c r="C66" t="s">
        <v>198</v>
      </c>
      <c r="D66" t="s">
        <v>804</v>
      </c>
      <c r="E66" t="s">
        <v>1208</v>
      </c>
      <c r="F66">
        <v>950</v>
      </c>
      <c r="G66" t="s">
        <v>1320</v>
      </c>
      <c r="I66" s="2" t="s">
        <v>1101</v>
      </c>
      <c r="J66" s="2">
        <v>340</v>
      </c>
      <c r="K66" s="3" t="s">
        <v>1231</v>
      </c>
      <c r="N66" s="5" t="s">
        <v>1417</v>
      </c>
      <c r="O66" s="5" t="s">
        <v>1798</v>
      </c>
      <c r="P66" t="s">
        <v>1721</v>
      </c>
    </row>
    <row r="67" spans="1:16" x14ac:dyDescent="0.3">
      <c r="A67" t="s">
        <v>199</v>
      </c>
      <c r="B67" t="s">
        <v>200</v>
      </c>
      <c r="C67" t="s">
        <v>201</v>
      </c>
      <c r="D67" t="s">
        <v>805</v>
      </c>
      <c r="E67" t="s">
        <v>1076</v>
      </c>
      <c r="F67">
        <v>232</v>
      </c>
      <c r="G67" t="s">
        <v>1077</v>
      </c>
      <c r="I67" s="2" t="s">
        <v>1102</v>
      </c>
      <c r="J67" s="2">
        <v>191</v>
      </c>
      <c r="K67" s="3" t="s">
        <v>1232</v>
      </c>
      <c r="N67" s="5" t="s">
        <v>1418</v>
      </c>
      <c r="O67" s="5" t="s">
        <v>1754</v>
      </c>
      <c r="P67" t="s">
        <v>1676</v>
      </c>
    </row>
    <row r="68" spans="1:16" x14ac:dyDescent="0.3">
      <c r="A68" t="s">
        <v>202</v>
      </c>
      <c r="B68" t="s">
        <v>203</v>
      </c>
      <c r="C68" t="s">
        <v>204</v>
      </c>
      <c r="D68" t="s">
        <v>806</v>
      </c>
      <c r="E68" t="s">
        <v>1080</v>
      </c>
      <c r="F68">
        <v>978</v>
      </c>
      <c r="G68" t="s">
        <v>1081</v>
      </c>
      <c r="I68" s="2" t="s">
        <v>1103</v>
      </c>
      <c r="J68" s="2">
        <v>332</v>
      </c>
      <c r="K68" s="3" t="s">
        <v>1233</v>
      </c>
      <c r="N68" s="5" t="s">
        <v>1419</v>
      </c>
      <c r="O68" s="5" t="s">
        <v>1755</v>
      </c>
      <c r="P68" t="s">
        <v>1677</v>
      </c>
    </row>
    <row r="69" spans="1:16" x14ac:dyDescent="0.3">
      <c r="A69" t="s">
        <v>734</v>
      </c>
      <c r="B69" t="s">
        <v>619</v>
      </c>
      <c r="C69" t="s">
        <v>620</v>
      </c>
      <c r="D69" t="s">
        <v>948</v>
      </c>
      <c r="E69" t="s">
        <v>1182</v>
      </c>
      <c r="F69">
        <v>748</v>
      </c>
      <c r="G69" t="s">
        <v>1300</v>
      </c>
      <c r="I69" s="2" t="s">
        <v>1104</v>
      </c>
      <c r="J69" s="2">
        <v>348</v>
      </c>
      <c r="K69" s="3" t="s">
        <v>1234</v>
      </c>
      <c r="N69" s="5" t="s">
        <v>1420</v>
      </c>
      <c r="O69" s="5" t="s">
        <v>1766</v>
      </c>
      <c r="P69" t="s">
        <v>1688</v>
      </c>
    </row>
    <row r="70" spans="1:16" x14ac:dyDescent="0.3">
      <c r="A70" t="s">
        <v>205</v>
      </c>
      <c r="B70" t="s">
        <v>206</v>
      </c>
      <c r="C70" t="s">
        <v>207</v>
      </c>
      <c r="D70" t="s">
        <v>807</v>
      </c>
      <c r="E70" t="s">
        <v>1078</v>
      </c>
      <c r="F70">
        <v>230</v>
      </c>
      <c r="G70" t="s">
        <v>1079</v>
      </c>
      <c r="I70" s="2" t="s">
        <v>1105</v>
      </c>
      <c r="J70" s="2">
        <v>360</v>
      </c>
      <c r="K70" s="3" t="s">
        <v>1235</v>
      </c>
      <c r="N70" s="5" t="s">
        <v>1421</v>
      </c>
      <c r="O70" s="5" t="s">
        <v>1764</v>
      </c>
      <c r="P70" t="s">
        <v>1686</v>
      </c>
    </row>
    <row r="71" spans="1:16" x14ac:dyDescent="0.3">
      <c r="A71" t="s">
        <v>725</v>
      </c>
      <c r="B71" t="s">
        <v>208</v>
      </c>
      <c r="C71" t="s">
        <v>209</v>
      </c>
      <c r="D71" t="s">
        <v>808</v>
      </c>
      <c r="E71" t="s">
        <v>1083</v>
      </c>
      <c r="F71">
        <v>238</v>
      </c>
      <c r="G71" t="s">
        <v>1084</v>
      </c>
      <c r="I71" s="2" t="s">
        <v>1106</v>
      </c>
      <c r="J71" s="2">
        <v>376</v>
      </c>
      <c r="K71" s="3" t="s">
        <v>1236</v>
      </c>
      <c r="N71" s="5" t="s">
        <v>1422</v>
      </c>
      <c r="O71" s="5" t="s">
        <v>1810</v>
      </c>
      <c r="P71" t="s">
        <v>1733</v>
      </c>
    </row>
    <row r="72" spans="1:16" x14ac:dyDescent="0.3">
      <c r="A72" t="s">
        <v>210</v>
      </c>
      <c r="B72" t="s">
        <v>211</v>
      </c>
      <c r="C72" t="s">
        <v>212</v>
      </c>
      <c r="D72" t="s">
        <v>809</v>
      </c>
      <c r="E72" t="s">
        <v>1068</v>
      </c>
      <c r="F72">
        <v>208</v>
      </c>
      <c r="G72" t="s">
        <v>1069</v>
      </c>
      <c r="I72" s="2" t="s">
        <v>1237</v>
      </c>
      <c r="J72" s="2">
        <v>0</v>
      </c>
      <c r="K72" s="3" t="s">
        <v>1238</v>
      </c>
      <c r="N72" s="5" t="s">
        <v>1423</v>
      </c>
      <c r="O72" s="5" t="s">
        <v>1768</v>
      </c>
      <c r="P72" t="s">
        <v>1690</v>
      </c>
    </row>
    <row r="73" spans="1:16" x14ac:dyDescent="0.3">
      <c r="A73" t="s">
        <v>213</v>
      </c>
      <c r="B73" t="s">
        <v>214</v>
      </c>
      <c r="C73" t="s">
        <v>215</v>
      </c>
      <c r="D73" t="s">
        <v>810</v>
      </c>
      <c r="E73" t="s">
        <v>1082</v>
      </c>
      <c r="F73">
        <v>242</v>
      </c>
      <c r="G73" t="s">
        <v>1226</v>
      </c>
      <c r="I73" s="2" t="s">
        <v>1107</v>
      </c>
      <c r="J73" s="2">
        <v>356</v>
      </c>
      <c r="K73" s="3" t="s">
        <v>1239</v>
      </c>
      <c r="N73" s="5">
        <v>7103</v>
      </c>
      <c r="O73" s="5" t="s">
        <v>1943</v>
      </c>
      <c r="P73" s="5" t="s">
        <v>1944</v>
      </c>
    </row>
    <row r="74" spans="1:16" x14ac:dyDescent="0.3">
      <c r="A74" t="s">
        <v>216</v>
      </c>
      <c r="B74" t="s">
        <v>217</v>
      </c>
      <c r="C74" t="s">
        <v>218</v>
      </c>
      <c r="D74" t="s">
        <v>811</v>
      </c>
      <c r="E74" t="s">
        <v>1080</v>
      </c>
      <c r="F74">
        <v>978</v>
      </c>
      <c r="G74" t="s">
        <v>1081</v>
      </c>
      <c r="I74" s="2" t="s">
        <v>1108</v>
      </c>
      <c r="J74" s="2">
        <v>368</v>
      </c>
      <c r="K74" s="3" t="s">
        <v>1109</v>
      </c>
      <c r="N74" s="208">
        <v>7202</v>
      </c>
      <c r="O74" t="s">
        <v>1945</v>
      </c>
      <c r="P74" t="s">
        <v>1946</v>
      </c>
    </row>
    <row r="75" spans="1:16" x14ac:dyDescent="0.3">
      <c r="A75" t="s">
        <v>219</v>
      </c>
      <c r="B75" t="s">
        <v>220</v>
      </c>
      <c r="C75" t="s">
        <v>221</v>
      </c>
      <c r="D75" t="s">
        <v>812</v>
      </c>
      <c r="E75" t="s">
        <v>1080</v>
      </c>
      <c r="F75">
        <v>978</v>
      </c>
      <c r="G75" t="s">
        <v>1081</v>
      </c>
      <c r="I75" s="2" t="s">
        <v>1110</v>
      </c>
      <c r="J75" s="2">
        <v>364</v>
      </c>
      <c r="K75" s="3" t="s">
        <v>1240</v>
      </c>
    </row>
    <row r="76" spans="1:16" x14ac:dyDescent="0.3">
      <c r="A76" t="s">
        <v>222</v>
      </c>
      <c r="B76" t="s">
        <v>223</v>
      </c>
      <c r="C76" t="s">
        <v>224</v>
      </c>
      <c r="D76" t="s">
        <v>813</v>
      </c>
      <c r="E76" t="s">
        <v>1080</v>
      </c>
      <c r="F76">
        <v>978</v>
      </c>
      <c r="G76" t="s">
        <v>1081</v>
      </c>
      <c r="I76" s="2" t="s">
        <v>1111</v>
      </c>
      <c r="J76" s="2">
        <v>352</v>
      </c>
      <c r="K76" s="3" t="s">
        <v>1112</v>
      </c>
    </row>
    <row r="77" spans="1:16" x14ac:dyDescent="0.3">
      <c r="A77" t="s">
        <v>225</v>
      </c>
      <c r="B77" t="s">
        <v>226</v>
      </c>
      <c r="C77" t="s">
        <v>227</v>
      </c>
      <c r="D77" t="s">
        <v>814</v>
      </c>
      <c r="E77" t="s">
        <v>1080</v>
      </c>
      <c r="F77">
        <v>978</v>
      </c>
      <c r="G77" t="s">
        <v>1081</v>
      </c>
      <c r="I77" s="2" t="s">
        <v>1241</v>
      </c>
      <c r="J77" s="2">
        <v>0</v>
      </c>
      <c r="K77" s="3" t="s">
        <v>1242</v>
      </c>
    </row>
    <row r="78" spans="1:16" x14ac:dyDescent="0.3">
      <c r="A78" t="s">
        <v>228</v>
      </c>
      <c r="B78" t="s">
        <v>229</v>
      </c>
      <c r="C78" t="s">
        <v>230</v>
      </c>
      <c r="D78" t="s">
        <v>815</v>
      </c>
      <c r="E78" t="s">
        <v>1080</v>
      </c>
      <c r="F78">
        <v>978</v>
      </c>
      <c r="G78" t="s">
        <v>1081</v>
      </c>
      <c r="I78" s="2" t="s">
        <v>1113</v>
      </c>
      <c r="J78" s="2">
        <v>388</v>
      </c>
      <c r="K78" s="3" t="s">
        <v>1243</v>
      </c>
    </row>
    <row r="79" spans="1:16" x14ac:dyDescent="0.3">
      <c r="A79" t="s">
        <v>231</v>
      </c>
      <c r="B79" t="s">
        <v>232</v>
      </c>
      <c r="C79" t="s">
        <v>233</v>
      </c>
      <c r="D79" t="s">
        <v>816</v>
      </c>
      <c r="E79" t="s">
        <v>1208</v>
      </c>
      <c r="F79">
        <v>950</v>
      </c>
      <c r="G79" t="s">
        <v>1320</v>
      </c>
      <c r="I79" s="2" t="s">
        <v>1114</v>
      </c>
      <c r="J79" s="2">
        <v>400</v>
      </c>
      <c r="K79" s="3" t="s">
        <v>1244</v>
      </c>
    </row>
    <row r="80" spans="1:16" x14ac:dyDescent="0.3">
      <c r="A80" t="s">
        <v>234</v>
      </c>
      <c r="B80" t="s">
        <v>235</v>
      </c>
      <c r="C80" t="s">
        <v>236</v>
      </c>
      <c r="D80" t="s">
        <v>817</v>
      </c>
      <c r="E80" t="s">
        <v>1093</v>
      </c>
      <c r="F80">
        <v>270</v>
      </c>
      <c r="G80" t="s">
        <v>1094</v>
      </c>
      <c r="I80" s="2" t="s">
        <v>1115</v>
      </c>
      <c r="J80" s="2">
        <v>392</v>
      </c>
      <c r="K80" s="3" t="s">
        <v>1245</v>
      </c>
    </row>
    <row r="81" spans="1:11" x14ac:dyDescent="0.3">
      <c r="A81" t="s">
        <v>237</v>
      </c>
      <c r="B81" t="s">
        <v>238</v>
      </c>
      <c r="C81" t="s">
        <v>239</v>
      </c>
      <c r="D81" t="s">
        <v>818</v>
      </c>
      <c r="E81" t="s">
        <v>1087</v>
      </c>
      <c r="F81">
        <v>981</v>
      </c>
      <c r="G81" t="s">
        <v>1088</v>
      </c>
      <c r="I81" s="2" t="s">
        <v>1116</v>
      </c>
      <c r="J81" s="2">
        <v>404</v>
      </c>
      <c r="K81" s="3" t="s">
        <v>1246</v>
      </c>
    </row>
    <row r="82" spans="1:11" x14ac:dyDescent="0.3">
      <c r="A82" t="s">
        <v>240</v>
      </c>
      <c r="B82" t="s">
        <v>241</v>
      </c>
      <c r="C82" t="s">
        <v>242</v>
      </c>
      <c r="D82" t="s">
        <v>819</v>
      </c>
      <c r="E82" t="s">
        <v>1080</v>
      </c>
      <c r="F82">
        <v>978</v>
      </c>
      <c r="G82" t="s">
        <v>1081</v>
      </c>
      <c r="I82" s="2" t="s">
        <v>1117</v>
      </c>
      <c r="J82" s="2">
        <v>417</v>
      </c>
      <c r="K82" s="3" t="s">
        <v>1247</v>
      </c>
    </row>
    <row r="83" spans="1:11" x14ac:dyDescent="0.3">
      <c r="A83" t="s">
        <v>243</v>
      </c>
      <c r="B83" t="s">
        <v>244</v>
      </c>
      <c r="C83" t="s">
        <v>245</v>
      </c>
      <c r="D83" t="s">
        <v>820</v>
      </c>
      <c r="E83" t="s">
        <v>1089</v>
      </c>
      <c r="F83">
        <v>936</v>
      </c>
      <c r="G83" t="s">
        <v>1090</v>
      </c>
      <c r="I83" s="2" t="s">
        <v>1118</v>
      </c>
      <c r="J83" s="2">
        <v>116</v>
      </c>
      <c r="K83" s="3" t="s">
        <v>1248</v>
      </c>
    </row>
    <row r="84" spans="1:11" x14ac:dyDescent="0.3">
      <c r="A84" t="s">
        <v>246</v>
      </c>
      <c r="B84" t="s">
        <v>247</v>
      </c>
      <c r="C84" t="s">
        <v>248</v>
      </c>
      <c r="D84" t="s">
        <v>821</v>
      </c>
      <c r="E84" t="s">
        <v>1091</v>
      </c>
      <c r="F84">
        <v>292</v>
      </c>
      <c r="G84" t="s">
        <v>1092</v>
      </c>
      <c r="I84" s="2" t="s">
        <v>1119</v>
      </c>
      <c r="J84" s="2">
        <v>174</v>
      </c>
      <c r="K84" s="3" t="s">
        <v>1249</v>
      </c>
    </row>
    <row r="85" spans="1:11" x14ac:dyDescent="0.3">
      <c r="A85" t="s">
        <v>249</v>
      </c>
      <c r="B85" t="s">
        <v>250</v>
      </c>
      <c r="C85" t="s">
        <v>251</v>
      </c>
      <c r="D85" t="s">
        <v>822</v>
      </c>
      <c r="E85" t="s">
        <v>1080</v>
      </c>
      <c r="F85">
        <v>978</v>
      </c>
      <c r="G85" t="s">
        <v>1081</v>
      </c>
      <c r="I85" s="2" t="s">
        <v>1120</v>
      </c>
      <c r="J85" s="2">
        <v>408</v>
      </c>
      <c r="K85" s="3" t="s">
        <v>1250</v>
      </c>
    </row>
    <row r="86" spans="1:11" x14ac:dyDescent="0.3">
      <c r="A86" t="s">
        <v>252</v>
      </c>
      <c r="B86" t="s">
        <v>253</v>
      </c>
      <c r="C86" t="s">
        <v>254</v>
      </c>
      <c r="D86" t="s">
        <v>823</v>
      </c>
      <c r="E86" t="s">
        <v>1068</v>
      </c>
      <c r="F86">
        <v>208</v>
      </c>
      <c r="G86" t="s">
        <v>1069</v>
      </c>
      <c r="I86" s="2" t="s">
        <v>1121</v>
      </c>
      <c r="J86" s="2">
        <v>410</v>
      </c>
      <c r="K86" s="3" t="s">
        <v>1251</v>
      </c>
    </row>
    <row r="87" spans="1:11" x14ac:dyDescent="0.3">
      <c r="A87" t="s">
        <v>255</v>
      </c>
      <c r="B87" t="s">
        <v>256</v>
      </c>
      <c r="C87" t="s">
        <v>257</v>
      </c>
      <c r="D87" t="s">
        <v>824</v>
      </c>
      <c r="E87" t="s">
        <v>1209</v>
      </c>
      <c r="F87">
        <v>951</v>
      </c>
      <c r="G87" t="s">
        <v>1210</v>
      </c>
      <c r="I87" s="2" t="s">
        <v>1122</v>
      </c>
      <c r="J87" s="2">
        <v>414</v>
      </c>
      <c r="K87" s="3" t="s">
        <v>1252</v>
      </c>
    </row>
    <row r="88" spans="1:11" x14ac:dyDescent="0.3">
      <c r="A88" t="s">
        <v>258</v>
      </c>
      <c r="B88" t="s">
        <v>259</v>
      </c>
      <c r="C88" t="s">
        <v>260</v>
      </c>
      <c r="D88" t="s">
        <v>825</v>
      </c>
      <c r="E88" t="s">
        <v>1080</v>
      </c>
      <c r="F88">
        <v>978</v>
      </c>
      <c r="G88" t="s">
        <v>1081</v>
      </c>
      <c r="I88" s="2" t="s">
        <v>1123</v>
      </c>
      <c r="J88" s="2">
        <v>136</v>
      </c>
      <c r="K88" s="3" t="s">
        <v>1253</v>
      </c>
    </row>
    <row r="89" spans="1:11" x14ac:dyDescent="0.3">
      <c r="A89" t="s">
        <v>261</v>
      </c>
      <c r="B89" t="s">
        <v>262</v>
      </c>
      <c r="C89" t="s">
        <v>263</v>
      </c>
      <c r="D89" t="s">
        <v>826</v>
      </c>
      <c r="E89" t="s">
        <v>1199</v>
      </c>
      <c r="F89">
        <v>840</v>
      </c>
      <c r="G89" t="s">
        <v>1200</v>
      </c>
      <c r="I89" s="2" t="s">
        <v>1124</v>
      </c>
      <c r="J89" s="2">
        <v>398</v>
      </c>
      <c r="K89" s="3" t="s">
        <v>1254</v>
      </c>
    </row>
    <row r="90" spans="1:11" x14ac:dyDescent="0.3">
      <c r="A90" t="s">
        <v>264</v>
      </c>
      <c r="B90" t="s">
        <v>265</v>
      </c>
      <c r="C90" t="s">
        <v>266</v>
      </c>
      <c r="D90" t="s">
        <v>827</v>
      </c>
      <c r="E90" t="s">
        <v>1097</v>
      </c>
      <c r="F90">
        <v>320</v>
      </c>
      <c r="G90" t="s">
        <v>1098</v>
      </c>
      <c r="I90" s="2" t="s">
        <v>1125</v>
      </c>
      <c r="J90" s="2">
        <v>418</v>
      </c>
      <c r="K90" s="3" t="s">
        <v>1255</v>
      </c>
    </row>
    <row r="91" spans="1:11" x14ac:dyDescent="0.3">
      <c r="A91" t="s">
        <v>267</v>
      </c>
      <c r="B91" t="s">
        <v>268</v>
      </c>
      <c r="C91" t="s">
        <v>269</v>
      </c>
      <c r="D91" t="s">
        <v>828</v>
      </c>
      <c r="E91" t="s">
        <v>1227</v>
      </c>
      <c r="F91">
        <v>0</v>
      </c>
      <c r="G91" t="s">
        <v>1228</v>
      </c>
      <c r="I91" s="2" t="s">
        <v>1126</v>
      </c>
      <c r="J91" s="2">
        <v>422</v>
      </c>
      <c r="K91" s="3" t="s">
        <v>1256</v>
      </c>
    </row>
    <row r="92" spans="1:11" x14ac:dyDescent="0.3">
      <c r="A92" t="s">
        <v>270</v>
      </c>
      <c r="B92" t="s">
        <v>271</v>
      </c>
      <c r="C92" t="s">
        <v>272</v>
      </c>
      <c r="D92" t="s">
        <v>829</v>
      </c>
      <c r="E92" t="s">
        <v>1095</v>
      </c>
      <c r="F92">
        <v>324</v>
      </c>
      <c r="G92" t="s">
        <v>1096</v>
      </c>
      <c r="I92" s="2" t="s">
        <v>1127</v>
      </c>
      <c r="J92" s="2">
        <v>144</v>
      </c>
      <c r="K92" s="3" t="s">
        <v>1257</v>
      </c>
    </row>
    <row r="93" spans="1:11" x14ac:dyDescent="0.3">
      <c r="A93" t="s">
        <v>273</v>
      </c>
      <c r="B93" t="s">
        <v>274</v>
      </c>
      <c r="C93" t="s">
        <v>275</v>
      </c>
      <c r="D93" t="s">
        <v>830</v>
      </c>
      <c r="E93" t="s">
        <v>1211</v>
      </c>
      <c r="F93">
        <v>952</v>
      </c>
      <c r="G93" t="s">
        <v>1314</v>
      </c>
      <c r="I93" s="2" t="s">
        <v>1128</v>
      </c>
      <c r="J93" s="2">
        <v>430</v>
      </c>
      <c r="K93" s="3" t="s">
        <v>1258</v>
      </c>
    </row>
    <row r="94" spans="1:11" x14ac:dyDescent="0.3">
      <c r="A94" t="s">
        <v>276</v>
      </c>
      <c r="B94" t="s">
        <v>277</v>
      </c>
      <c r="C94" t="s">
        <v>278</v>
      </c>
      <c r="D94" t="s">
        <v>831</v>
      </c>
      <c r="E94" t="s">
        <v>1099</v>
      </c>
      <c r="F94">
        <v>328</v>
      </c>
      <c r="G94" t="s">
        <v>1229</v>
      </c>
      <c r="I94" s="2" t="s">
        <v>1129</v>
      </c>
      <c r="J94" s="2">
        <v>426</v>
      </c>
      <c r="K94" s="3" t="s">
        <v>1130</v>
      </c>
    </row>
    <row r="95" spans="1:11" x14ac:dyDescent="0.3">
      <c r="A95" t="s">
        <v>279</v>
      </c>
      <c r="B95" t="s">
        <v>280</v>
      </c>
      <c r="C95" t="s">
        <v>281</v>
      </c>
      <c r="D95" t="s">
        <v>832</v>
      </c>
      <c r="E95" t="s">
        <v>1103</v>
      </c>
      <c r="F95">
        <v>332</v>
      </c>
      <c r="G95" t="s">
        <v>1233</v>
      </c>
      <c r="I95" s="2" t="s">
        <v>1131</v>
      </c>
      <c r="J95" s="2">
        <v>434</v>
      </c>
      <c r="K95" s="3" t="s">
        <v>1259</v>
      </c>
    </row>
    <row r="96" spans="1:11" x14ac:dyDescent="0.3">
      <c r="A96" t="s">
        <v>282</v>
      </c>
      <c r="B96" t="s">
        <v>283</v>
      </c>
      <c r="C96" t="s">
        <v>284</v>
      </c>
      <c r="D96" t="s">
        <v>833</v>
      </c>
      <c r="I96" s="2" t="s">
        <v>1132</v>
      </c>
      <c r="J96" s="2">
        <v>504</v>
      </c>
      <c r="K96" s="3" t="s">
        <v>1260</v>
      </c>
    </row>
    <row r="97" spans="1:11" x14ac:dyDescent="0.3">
      <c r="A97" t="s">
        <v>287</v>
      </c>
      <c r="B97" t="s">
        <v>288</v>
      </c>
      <c r="C97" t="s">
        <v>289</v>
      </c>
      <c r="D97" t="s">
        <v>835</v>
      </c>
      <c r="E97" t="s">
        <v>1101</v>
      </c>
      <c r="F97">
        <v>340</v>
      </c>
      <c r="G97" t="s">
        <v>1231</v>
      </c>
      <c r="I97" s="2" t="s">
        <v>1133</v>
      </c>
      <c r="J97" s="2">
        <v>498</v>
      </c>
      <c r="K97" s="3" t="s">
        <v>1261</v>
      </c>
    </row>
    <row r="98" spans="1:11" x14ac:dyDescent="0.3">
      <c r="A98" t="s">
        <v>718</v>
      </c>
      <c r="B98" t="s">
        <v>138</v>
      </c>
      <c r="C98" t="s">
        <v>139</v>
      </c>
      <c r="D98" t="s">
        <v>783</v>
      </c>
      <c r="E98" t="s">
        <v>1100</v>
      </c>
      <c r="F98">
        <v>344</v>
      </c>
      <c r="G98" t="s">
        <v>1230</v>
      </c>
      <c r="I98" s="2" t="s">
        <v>1134</v>
      </c>
      <c r="J98" s="2">
        <v>969</v>
      </c>
      <c r="K98" s="3" t="s">
        <v>1262</v>
      </c>
    </row>
    <row r="99" spans="1:11" x14ac:dyDescent="0.3">
      <c r="A99" t="s">
        <v>290</v>
      </c>
      <c r="B99" t="s">
        <v>291</v>
      </c>
      <c r="C99" t="s">
        <v>292</v>
      </c>
      <c r="D99" t="s">
        <v>836</v>
      </c>
      <c r="E99" t="s">
        <v>1104</v>
      </c>
      <c r="F99">
        <v>348</v>
      </c>
      <c r="G99" t="s">
        <v>1234</v>
      </c>
      <c r="I99" s="2" t="s">
        <v>379</v>
      </c>
      <c r="J99" s="2">
        <v>807</v>
      </c>
      <c r="K99" s="3" t="s">
        <v>1135</v>
      </c>
    </row>
    <row r="100" spans="1:11" x14ac:dyDescent="0.3">
      <c r="A100" t="s">
        <v>293</v>
      </c>
      <c r="B100" t="s">
        <v>294</v>
      </c>
      <c r="C100" t="s">
        <v>295</v>
      </c>
      <c r="D100" t="s">
        <v>837</v>
      </c>
      <c r="E100" t="s">
        <v>1111</v>
      </c>
      <c r="F100">
        <v>352</v>
      </c>
      <c r="G100" t="s">
        <v>1112</v>
      </c>
      <c r="I100" s="2" t="s">
        <v>1136</v>
      </c>
      <c r="J100" s="2">
        <v>104</v>
      </c>
      <c r="K100" s="3" t="s">
        <v>1263</v>
      </c>
    </row>
    <row r="101" spans="1:11" x14ac:dyDescent="0.3">
      <c r="A101" t="s">
        <v>296</v>
      </c>
      <c r="B101" t="s">
        <v>297</v>
      </c>
      <c r="C101" t="s">
        <v>298</v>
      </c>
      <c r="D101" t="s">
        <v>838</v>
      </c>
      <c r="E101" t="s">
        <v>1107</v>
      </c>
      <c r="F101">
        <v>356</v>
      </c>
      <c r="G101" t="s">
        <v>1239</v>
      </c>
      <c r="I101" s="2" t="s">
        <v>1137</v>
      </c>
      <c r="J101" s="2">
        <v>496</v>
      </c>
      <c r="K101" s="3" t="s">
        <v>1264</v>
      </c>
    </row>
    <row r="102" spans="1:11" x14ac:dyDescent="0.3">
      <c r="A102" t="s">
        <v>299</v>
      </c>
      <c r="B102" t="s">
        <v>300</v>
      </c>
      <c r="C102" t="s">
        <v>301</v>
      </c>
      <c r="D102" t="s">
        <v>839</v>
      </c>
      <c r="E102" t="s">
        <v>1105</v>
      </c>
      <c r="F102">
        <v>360</v>
      </c>
      <c r="G102" t="s">
        <v>1235</v>
      </c>
      <c r="I102" s="2" t="s">
        <v>1138</v>
      </c>
      <c r="J102" s="2">
        <v>446</v>
      </c>
      <c r="K102" s="3" t="s">
        <v>1321</v>
      </c>
    </row>
    <row r="103" spans="1:11" x14ac:dyDescent="0.3">
      <c r="A103" t="s">
        <v>727</v>
      </c>
      <c r="B103" t="s">
        <v>302</v>
      </c>
      <c r="C103" t="s">
        <v>303</v>
      </c>
      <c r="D103" t="s">
        <v>840</v>
      </c>
      <c r="E103" t="s">
        <v>1110</v>
      </c>
      <c r="F103">
        <v>364</v>
      </c>
      <c r="G103" t="s">
        <v>1240</v>
      </c>
      <c r="I103" s="2" t="s">
        <v>1265</v>
      </c>
      <c r="J103" s="2">
        <v>478</v>
      </c>
      <c r="K103" s="3" t="s">
        <v>1266</v>
      </c>
    </row>
    <row r="104" spans="1:11" x14ac:dyDescent="0.3">
      <c r="A104" t="s">
        <v>304</v>
      </c>
      <c r="B104" t="s">
        <v>305</v>
      </c>
      <c r="C104" t="s">
        <v>306</v>
      </c>
      <c r="D104" t="s">
        <v>841</v>
      </c>
      <c r="E104" t="s">
        <v>1108</v>
      </c>
      <c r="F104">
        <v>368</v>
      </c>
      <c r="G104" t="s">
        <v>1109</v>
      </c>
      <c r="I104" s="2" t="s">
        <v>1139</v>
      </c>
      <c r="J104" s="2">
        <v>480</v>
      </c>
      <c r="K104" s="3" t="s">
        <v>1267</v>
      </c>
    </row>
    <row r="105" spans="1:11" x14ac:dyDescent="0.3">
      <c r="A105" t="s">
        <v>307</v>
      </c>
      <c r="B105" t="s">
        <v>308</v>
      </c>
      <c r="C105" t="s">
        <v>309</v>
      </c>
      <c r="D105" t="s">
        <v>842</v>
      </c>
      <c r="E105" t="s">
        <v>1080</v>
      </c>
      <c r="F105">
        <v>978</v>
      </c>
      <c r="G105" t="s">
        <v>1081</v>
      </c>
      <c r="I105" s="2" t="s">
        <v>1140</v>
      </c>
      <c r="J105" s="2">
        <v>462</v>
      </c>
      <c r="K105" s="3" t="s">
        <v>1268</v>
      </c>
    </row>
    <row r="106" spans="1:11" x14ac:dyDescent="0.3">
      <c r="A106" t="s">
        <v>310</v>
      </c>
      <c r="B106" t="s">
        <v>311</v>
      </c>
      <c r="C106" t="s">
        <v>312</v>
      </c>
      <c r="D106" t="s">
        <v>843</v>
      </c>
      <c r="E106" t="s">
        <v>1237</v>
      </c>
      <c r="F106">
        <v>0</v>
      </c>
      <c r="G106" t="s">
        <v>1238</v>
      </c>
      <c r="I106" s="2" t="s">
        <v>1141</v>
      </c>
      <c r="J106" s="2">
        <v>454</v>
      </c>
      <c r="K106" s="3" t="s">
        <v>1142</v>
      </c>
    </row>
    <row r="107" spans="1:11" x14ac:dyDescent="0.3">
      <c r="A107" t="s">
        <v>313</v>
      </c>
      <c r="B107" t="s">
        <v>314</v>
      </c>
      <c r="C107" t="s">
        <v>315</v>
      </c>
      <c r="D107" t="s">
        <v>844</v>
      </c>
      <c r="E107" t="s">
        <v>1106</v>
      </c>
      <c r="F107">
        <v>376</v>
      </c>
      <c r="G107" t="s">
        <v>1236</v>
      </c>
      <c r="I107" s="2" t="s">
        <v>1143</v>
      </c>
      <c r="J107" s="2">
        <v>484</v>
      </c>
      <c r="K107" s="3" t="s">
        <v>1269</v>
      </c>
    </row>
    <row r="108" spans="1:11" x14ac:dyDescent="0.3">
      <c r="A108" t="s">
        <v>316</v>
      </c>
      <c r="B108" t="s">
        <v>317</v>
      </c>
      <c r="C108" t="s">
        <v>318</v>
      </c>
      <c r="D108" t="s">
        <v>845</v>
      </c>
      <c r="E108" t="s">
        <v>1080</v>
      </c>
      <c r="F108">
        <v>978</v>
      </c>
      <c r="G108" t="s">
        <v>1081</v>
      </c>
      <c r="I108" s="2" t="s">
        <v>1144</v>
      </c>
      <c r="J108" s="2">
        <v>458</v>
      </c>
      <c r="K108" s="3" t="s">
        <v>1270</v>
      </c>
    </row>
    <row r="109" spans="1:11" x14ac:dyDescent="0.3">
      <c r="A109" t="s">
        <v>319</v>
      </c>
      <c r="B109" t="s">
        <v>320</v>
      </c>
      <c r="C109" t="s">
        <v>321</v>
      </c>
      <c r="D109" t="s">
        <v>846</v>
      </c>
      <c r="E109" t="s">
        <v>1113</v>
      </c>
      <c r="F109">
        <v>388</v>
      </c>
      <c r="G109" t="s">
        <v>1243</v>
      </c>
      <c r="I109" s="2" t="s">
        <v>1145</v>
      </c>
      <c r="J109" s="2">
        <v>943</v>
      </c>
      <c r="K109" s="3" t="s">
        <v>1271</v>
      </c>
    </row>
    <row r="110" spans="1:11" x14ac:dyDescent="0.3">
      <c r="A110" t="s">
        <v>322</v>
      </c>
      <c r="B110" t="s">
        <v>323</v>
      </c>
      <c r="C110" t="s">
        <v>324</v>
      </c>
      <c r="D110" t="s">
        <v>847</v>
      </c>
      <c r="E110" t="s">
        <v>1115</v>
      </c>
      <c r="F110">
        <v>392</v>
      </c>
      <c r="G110" t="s">
        <v>1245</v>
      </c>
      <c r="I110" s="2" t="s">
        <v>1146</v>
      </c>
      <c r="J110" s="2">
        <v>516</v>
      </c>
      <c r="K110" s="3" t="s">
        <v>1272</v>
      </c>
    </row>
    <row r="111" spans="1:11" x14ac:dyDescent="0.3">
      <c r="A111" t="s">
        <v>325</v>
      </c>
      <c r="B111" t="s">
        <v>326</v>
      </c>
      <c r="C111" t="s">
        <v>327</v>
      </c>
      <c r="D111" t="s">
        <v>848</v>
      </c>
      <c r="E111" t="s">
        <v>1241</v>
      </c>
      <c r="F111">
        <v>0</v>
      </c>
      <c r="G111" t="s">
        <v>1242</v>
      </c>
      <c r="I111" s="2" t="s">
        <v>1147</v>
      </c>
      <c r="J111" s="2">
        <v>566</v>
      </c>
      <c r="K111" s="3" t="s">
        <v>1273</v>
      </c>
    </row>
    <row r="112" spans="1:11" x14ac:dyDescent="0.3">
      <c r="A112" t="s">
        <v>328</v>
      </c>
      <c r="B112" t="s">
        <v>329</v>
      </c>
      <c r="C112" t="s">
        <v>330</v>
      </c>
      <c r="D112" t="s">
        <v>849</v>
      </c>
      <c r="E112" t="s">
        <v>1114</v>
      </c>
      <c r="F112">
        <v>400</v>
      </c>
      <c r="G112" t="s">
        <v>1244</v>
      </c>
      <c r="I112" s="2" t="s">
        <v>1148</v>
      </c>
      <c r="J112" s="2">
        <v>558</v>
      </c>
      <c r="K112" s="3" t="s">
        <v>1274</v>
      </c>
    </row>
    <row r="113" spans="1:11" x14ac:dyDescent="0.3">
      <c r="A113" t="s">
        <v>331</v>
      </c>
      <c r="B113" t="s">
        <v>332</v>
      </c>
      <c r="C113" t="s">
        <v>333</v>
      </c>
      <c r="D113" t="s">
        <v>850</v>
      </c>
      <c r="E113" t="s">
        <v>1124</v>
      </c>
      <c r="F113">
        <v>398</v>
      </c>
      <c r="G113" t="s">
        <v>1254</v>
      </c>
      <c r="I113" s="2" t="s">
        <v>1149</v>
      </c>
      <c r="J113" s="2">
        <v>578</v>
      </c>
      <c r="K113" s="3" t="s">
        <v>1275</v>
      </c>
    </row>
    <row r="114" spans="1:11" x14ac:dyDescent="0.3">
      <c r="A114" t="s">
        <v>334</v>
      </c>
      <c r="B114" t="s">
        <v>335</v>
      </c>
      <c r="C114" t="s">
        <v>336</v>
      </c>
      <c r="D114" t="s">
        <v>851</v>
      </c>
      <c r="E114" t="s">
        <v>1116</v>
      </c>
      <c r="F114">
        <v>404</v>
      </c>
      <c r="G114" t="s">
        <v>1246</v>
      </c>
      <c r="I114" s="2" t="s">
        <v>1150</v>
      </c>
      <c r="J114" s="2">
        <v>524</v>
      </c>
      <c r="K114" s="3" t="s">
        <v>1276</v>
      </c>
    </row>
    <row r="115" spans="1:11" x14ac:dyDescent="0.3">
      <c r="A115" t="s">
        <v>337</v>
      </c>
      <c r="B115" t="s">
        <v>338</v>
      </c>
      <c r="C115" t="s">
        <v>339</v>
      </c>
      <c r="D115" t="s">
        <v>852</v>
      </c>
      <c r="I115" s="2" t="s">
        <v>1151</v>
      </c>
      <c r="J115" s="2">
        <v>554</v>
      </c>
      <c r="K115" s="3" t="s">
        <v>1277</v>
      </c>
    </row>
    <row r="116" spans="1:11" x14ac:dyDescent="0.3">
      <c r="A116" t="s">
        <v>340</v>
      </c>
      <c r="B116" t="s">
        <v>341</v>
      </c>
      <c r="C116" t="s">
        <v>342</v>
      </c>
      <c r="D116" t="s">
        <v>853</v>
      </c>
      <c r="E116" t="s">
        <v>1120</v>
      </c>
      <c r="F116">
        <v>408</v>
      </c>
      <c r="G116" t="s">
        <v>1250</v>
      </c>
      <c r="I116" s="2" t="s">
        <v>1152</v>
      </c>
      <c r="J116" s="2">
        <v>512</v>
      </c>
      <c r="K116" s="3" t="s">
        <v>1278</v>
      </c>
    </row>
    <row r="117" spans="1:11" x14ac:dyDescent="0.3">
      <c r="A117" t="s">
        <v>343</v>
      </c>
      <c r="B117" t="s">
        <v>344</v>
      </c>
      <c r="C117" t="s">
        <v>345</v>
      </c>
      <c r="D117" t="s">
        <v>854</v>
      </c>
      <c r="E117" t="s">
        <v>1121</v>
      </c>
      <c r="F117">
        <v>410</v>
      </c>
      <c r="G117" t="s">
        <v>1251</v>
      </c>
      <c r="I117" s="2" t="s">
        <v>1153</v>
      </c>
      <c r="J117" s="2">
        <v>590</v>
      </c>
      <c r="K117" s="3" t="s">
        <v>1154</v>
      </c>
    </row>
    <row r="118" spans="1:11" x14ac:dyDescent="0.3">
      <c r="A118" t="s">
        <v>1322</v>
      </c>
      <c r="B118" t="s">
        <v>1323</v>
      </c>
      <c r="C118" t="s">
        <v>1324</v>
      </c>
      <c r="D118" t="s">
        <v>1218</v>
      </c>
      <c r="E118" t="s">
        <v>1080</v>
      </c>
      <c r="F118">
        <v>978</v>
      </c>
      <c r="G118" t="s">
        <v>1081</v>
      </c>
      <c r="I118" s="2" t="s">
        <v>1155</v>
      </c>
      <c r="J118" s="2">
        <v>604</v>
      </c>
      <c r="K118" s="3" t="s">
        <v>1156</v>
      </c>
    </row>
    <row r="119" spans="1:11" x14ac:dyDescent="0.3">
      <c r="A119" t="s">
        <v>346</v>
      </c>
      <c r="B119" t="s">
        <v>347</v>
      </c>
      <c r="C119" t="s">
        <v>348</v>
      </c>
      <c r="D119" t="s">
        <v>855</v>
      </c>
      <c r="E119" t="s">
        <v>1122</v>
      </c>
      <c r="F119">
        <v>414</v>
      </c>
      <c r="G119" t="s">
        <v>1252</v>
      </c>
      <c r="I119" s="2" t="s">
        <v>1157</v>
      </c>
      <c r="J119" s="2">
        <v>598</v>
      </c>
      <c r="K119" s="3" t="s">
        <v>1279</v>
      </c>
    </row>
    <row r="120" spans="1:11" x14ac:dyDescent="0.3">
      <c r="A120" t="s">
        <v>728</v>
      </c>
      <c r="B120" t="s">
        <v>349</v>
      </c>
      <c r="C120" t="s">
        <v>350</v>
      </c>
      <c r="D120" t="s">
        <v>856</v>
      </c>
      <c r="E120" t="s">
        <v>1117</v>
      </c>
      <c r="F120">
        <v>417</v>
      </c>
      <c r="G120" t="s">
        <v>1247</v>
      </c>
      <c r="I120" s="2" t="s">
        <v>1158</v>
      </c>
      <c r="J120" s="2">
        <v>608</v>
      </c>
      <c r="K120" s="3" t="s">
        <v>1280</v>
      </c>
    </row>
    <row r="121" spans="1:11" x14ac:dyDescent="0.3">
      <c r="A121" t="s">
        <v>351</v>
      </c>
      <c r="B121" t="s">
        <v>352</v>
      </c>
      <c r="C121" t="s">
        <v>353</v>
      </c>
      <c r="D121" t="s">
        <v>857</v>
      </c>
      <c r="E121" t="s">
        <v>1125</v>
      </c>
      <c r="F121">
        <v>418</v>
      </c>
      <c r="G121" t="s">
        <v>1255</v>
      </c>
      <c r="I121" s="2" t="s">
        <v>1159</v>
      </c>
      <c r="J121" s="2">
        <v>586</v>
      </c>
      <c r="K121" s="3" t="s">
        <v>1281</v>
      </c>
    </row>
    <row r="122" spans="1:11" x14ac:dyDescent="0.3">
      <c r="A122" t="s">
        <v>354</v>
      </c>
      <c r="B122" t="s">
        <v>355</v>
      </c>
      <c r="C122" t="s">
        <v>356</v>
      </c>
      <c r="D122" t="s">
        <v>858</v>
      </c>
      <c r="E122" t="s">
        <v>1080</v>
      </c>
      <c r="F122">
        <v>978</v>
      </c>
      <c r="G122" t="s">
        <v>1081</v>
      </c>
      <c r="I122" s="2" t="s">
        <v>1160</v>
      </c>
      <c r="J122" s="2">
        <v>985</v>
      </c>
      <c r="K122" s="3" t="s">
        <v>1282</v>
      </c>
    </row>
    <row r="123" spans="1:11" x14ac:dyDescent="0.3">
      <c r="A123" t="s">
        <v>357</v>
      </c>
      <c r="B123" t="s">
        <v>358</v>
      </c>
      <c r="C123" t="s">
        <v>359</v>
      </c>
      <c r="D123" t="s">
        <v>859</v>
      </c>
      <c r="E123" t="s">
        <v>1126</v>
      </c>
      <c r="F123">
        <v>422</v>
      </c>
      <c r="G123" t="s">
        <v>1256</v>
      </c>
      <c r="I123" s="2" t="s">
        <v>1161</v>
      </c>
      <c r="J123" s="2">
        <v>600</v>
      </c>
      <c r="K123" s="3" t="s">
        <v>1162</v>
      </c>
    </row>
    <row r="124" spans="1:11" x14ac:dyDescent="0.3">
      <c r="A124" t="s">
        <v>360</v>
      </c>
      <c r="B124" t="s">
        <v>361</v>
      </c>
      <c r="C124" t="s">
        <v>362</v>
      </c>
      <c r="D124" t="s">
        <v>860</v>
      </c>
      <c r="E124" t="s">
        <v>1129</v>
      </c>
      <c r="F124">
        <v>426</v>
      </c>
      <c r="G124" t="s">
        <v>1130</v>
      </c>
      <c r="I124" s="2" t="s">
        <v>1163</v>
      </c>
      <c r="J124" s="2">
        <v>634</v>
      </c>
      <c r="K124" s="3" t="s">
        <v>1283</v>
      </c>
    </row>
    <row r="125" spans="1:11" x14ac:dyDescent="0.3">
      <c r="A125" t="s">
        <v>363</v>
      </c>
      <c r="B125" t="s">
        <v>364</v>
      </c>
      <c r="C125" t="s">
        <v>365</v>
      </c>
      <c r="D125" t="s">
        <v>861</v>
      </c>
      <c r="E125" t="s">
        <v>1128</v>
      </c>
      <c r="F125">
        <v>430</v>
      </c>
      <c r="G125" t="s">
        <v>1258</v>
      </c>
      <c r="I125" s="2" t="s">
        <v>1164</v>
      </c>
      <c r="J125" s="2">
        <v>946</v>
      </c>
      <c r="K125" s="3" t="s">
        <v>1284</v>
      </c>
    </row>
    <row r="126" spans="1:11" x14ac:dyDescent="0.3">
      <c r="A126" t="s">
        <v>366</v>
      </c>
      <c r="B126" t="s">
        <v>367</v>
      </c>
      <c r="C126" t="s">
        <v>368</v>
      </c>
      <c r="D126" t="s">
        <v>862</v>
      </c>
      <c r="E126" t="s">
        <v>1131</v>
      </c>
      <c r="F126">
        <v>434</v>
      </c>
      <c r="G126" t="s">
        <v>1259</v>
      </c>
      <c r="I126" s="2" t="s">
        <v>1165</v>
      </c>
      <c r="J126" s="2">
        <v>941</v>
      </c>
      <c r="K126" s="3" t="s">
        <v>1285</v>
      </c>
    </row>
    <row r="127" spans="1:11" x14ac:dyDescent="0.3">
      <c r="A127" t="s">
        <v>369</v>
      </c>
      <c r="B127" t="s">
        <v>370</v>
      </c>
      <c r="C127" t="s">
        <v>371</v>
      </c>
      <c r="D127" t="s">
        <v>863</v>
      </c>
      <c r="E127" t="s">
        <v>1055</v>
      </c>
      <c r="F127">
        <v>756</v>
      </c>
      <c r="G127" t="s">
        <v>1056</v>
      </c>
      <c r="I127" s="2" t="s">
        <v>1166</v>
      </c>
      <c r="J127" s="2">
        <v>643</v>
      </c>
      <c r="K127" s="3" t="s">
        <v>1286</v>
      </c>
    </row>
    <row r="128" spans="1:11" x14ac:dyDescent="0.3">
      <c r="A128" t="s">
        <v>372</v>
      </c>
      <c r="B128" t="s">
        <v>373</v>
      </c>
      <c r="C128" t="s">
        <v>374</v>
      </c>
      <c r="D128" t="s">
        <v>864</v>
      </c>
      <c r="E128" t="s">
        <v>1080</v>
      </c>
      <c r="F128">
        <v>978</v>
      </c>
      <c r="G128" t="s">
        <v>1081</v>
      </c>
      <c r="I128" s="2" t="s">
        <v>1167</v>
      </c>
      <c r="J128" s="2">
        <v>646</v>
      </c>
      <c r="K128" s="3" t="s">
        <v>1287</v>
      </c>
    </row>
    <row r="129" spans="1:11" x14ac:dyDescent="0.3">
      <c r="A129" t="s">
        <v>375</v>
      </c>
      <c r="B129" t="s">
        <v>376</v>
      </c>
      <c r="C129" t="s">
        <v>377</v>
      </c>
      <c r="D129" t="s">
        <v>865</v>
      </c>
      <c r="E129" t="s">
        <v>1080</v>
      </c>
      <c r="F129">
        <v>978</v>
      </c>
      <c r="G129" t="s">
        <v>1081</v>
      </c>
      <c r="I129" s="2" t="s">
        <v>1168</v>
      </c>
      <c r="J129" s="2">
        <v>682</v>
      </c>
      <c r="K129" s="3" t="s">
        <v>1288</v>
      </c>
    </row>
    <row r="130" spans="1:11" x14ac:dyDescent="0.3">
      <c r="A130" t="s">
        <v>719</v>
      </c>
      <c r="B130" t="s">
        <v>140</v>
      </c>
      <c r="C130" t="s">
        <v>141</v>
      </c>
      <c r="D130" t="s">
        <v>784</v>
      </c>
      <c r="E130" t="s">
        <v>1138</v>
      </c>
      <c r="F130">
        <v>446</v>
      </c>
      <c r="G130" t="s">
        <v>1321</v>
      </c>
      <c r="I130" s="2" t="s">
        <v>1169</v>
      </c>
      <c r="J130" s="2">
        <v>90</v>
      </c>
      <c r="K130" s="3" t="s">
        <v>1289</v>
      </c>
    </row>
    <row r="131" spans="1:11" x14ac:dyDescent="0.3">
      <c r="A131" t="s">
        <v>729</v>
      </c>
      <c r="B131" t="s">
        <v>378</v>
      </c>
      <c r="C131" t="s">
        <v>379</v>
      </c>
      <c r="D131" t="s">
        <v>866</v>
      </c>
      <c r="E131" t="s">
        <v>379</v>
      </c>
      <c r="F131">
        <v>807</v>
      </c>
      <c r="G131" t="s">
        <v>1135</v>
      </c>
      <c r="I131" s="2" t="s">
        <v>1170</v>
      </c>
      <c r="J131" s="2">
        <v>690</v>
      </c>
      <c r="K131" s="3" t="s">
        <v>1290</v>
      </c>
    </row>
    <row r="132" spans="1:11" x14ac:dyDescent="0.3">
      <c r="A132" t="s">
        <v>380</v>
      </c>
      <c r="B132" t="s">
        <v>381</v>
      </c>
      <c r="C132" t="s">
        <v>382</v>
      </c>
      <c r="D132" t="s">
        <v>867</v>
      </c>
      <c r="E132" t="s">
        <v>1134</v>
      </c>
      <c r="F132">
        <v>969</v>
      </c>
      <c r="G132" t="s">
        <v>1262</v>
      </c>
      <c r="I132" s="2" t="s">
        <v>1171</v>
      </c>
      <c r="J132" s="2">
        <v>938</v>
      </c>
      <c r="K132" s="3" t="s">
        <v>1291</v>
      </c>
    </row>
    <row r="133" spans="1:11" x14ac:dyDescent="0.3">
      <c r="A133" t="s">
        <v>383</v>
      </c>
      <c r="B133" t="s">
        <v>384</v>
      </c>
      <c r="C133" t="s">
        <v>385</v>
      </c>
      <c r="D133" t="s">
        <v>868</v>
      </c>
      <c r="E133" t="s">
        <v>1141</v>
      </c>
      <c r="F133">
        <v>454</v>
      </c>
      <c r="G133" t="s">
        <v>1142</v>
      </c>
      <c r="I133" s="2" t="s">
        <v>1172</v>
      </c>
      <c r="J133" s="2">
        <v>752</v>
      </c>
      <c r="K133" s="3" t="s">
        <v>1292</v>
      </c>
    </row>
    <row r="134" spans="1:11" x14ac:dyDescent="0.3">
      <c r="A134" t="s">
        <v>386</v>
      </c>
      <c r="B134" t="s">
        <v>387</v>
      </c>
      <c r="C134" t="s">
        <v>388</v>
      </c>
      <c r="D134" t="s">
        <v>869</v>
      </c>
      <c r="E134" t="s">
        <v>1144</v>
      </c>
      <c r="F134">
        <v>458</v>
      </c>
      <c r="G134" t="s">
        <v>1270</v>
      </c>
      <c r="I134" s="2" t="s">
        <v>1173</v>
      </c>
      <c r="J134" s="2">
        <v>702</v>
      </c>
      <c r="K134" s="3" t="s">
        <v>1293</v>
      </c>
    </row>
    <row r="135" spans="1:11" x14ac:dyDescent="0.3">
      <c r="A135" t="s">
        <v>389</v>
      </c>
      <c r="B135" t="s">
        <v>390</v>
      </c>
      <c r="C135" t="s">
        <v>391</v>
      </c>
      <c r="D135" t="s">
        <v>870</v>
      </c>
      <c r="E135" t="s">
        <v>1140</v>
      </c>
      <c r="F135">
        <v>462</v>
      </c>
      <c r="G135" t="s">
        <v>1268</v>
      </c>
      <c r="I135" s="2" t="s">
        <v>1174</v>
      </c>
      <c r="J135" s="2">
        <v>654</v>
      </c>
      <c r="K135" s="3" t="s">
        <v>1294</v>
      </c>
    </row>
    <row r="136" spans="1:11" x14ac:dyDescent="0.3">
      <c r="A136" t="s">
        <v>392</v>
      </c>
      <c r="B136" t="s">
        <v>393</v>
      </c>
      <c r="C136" t="s">
        <v>394</v>
      </c>
      <c r="D136" t="s">
        <v>871</v>
      </c>
      <c r="E136" t="s">
        <v>1211</v>
      </c>
      <c r="F136">
        <v>952</v>
      </c>
      <c r="G136" t="s">
        <v>1314</v>
      </c>
      <c r="I136" s="2" t="s">
        <v>1175</v>
      </c>
      <c r="J136" s="2">
        <v>694</v>
      </c>
      <c r="K136" s="3" t="s">
        <v>1176</v>
      </c>
    </row>
    <row r="137" spans="1:11" x14ac:dyDescent="0.3">
      <c r="A137" t="s">
        <v>395</v>
      </c>
      <c r="B137" t="s">
        <v>396</v>
      </c>
      <c r="C137" t="s">
        <v>397</v>
      </c>
      <c r="D137" t="s">
        <v>872</v>
      </c>
      <c r="E137" t="s">
        <v>1080</v>
      </c>
      <c r="F137">
        <v>978</v>
      </c>
      <c r="G137" t="s">
        <v>1081</v>
      </c>
      <c r="I137" s="2" t="s">
        <v>1177</v>
      </c>
      <c r="J137" s="2">
        <v>706</v>
      </c>
      <c r="K137" s="3" t="s">
        <v>1295</v>
      </c>
    </row>
    <row r="138" spans="1:11" x14ac:dyDescent="0.3">
      <c r="A138" t="s">
        <v>398</v>
      </c>
      <c r="B138" t="s">
        <v>399</v>
      </c>
      <c r="C138" t="s">
        <v>400</v>
      </c>
      <c r="D138" t="s">
        <v>873</v>
      </c>
      <c r="E138" t="s">
        <v>1199</v>
      </c>
      <c r="F138">
        <v>840</v>
      </c>
      <c r="G138" t="s">
        <v>1200</v>
      </c>
      <c r="I138" s="2" t="s">
        <v>1178</v>
      </c>
      <c r="J138" s="2">
        <v>968</v>
      </c>
      <c r="K138" s="3" t="s">
        <v>1179</v>
      </c>
    </row>
    <row r="139" spans="1:11" x14ac:dyDescent="0.3">
      <c r="A139" t="s">
        <v>401</v>
      </c>
      <c r="B139" t="s">
        <v>402</v>
      </c>
      <c r="C139" t="s">
        <v>403</v>
      </c>
      <c r="D139" t="s">
        <v>874</v>
      </c>
      <c r="E139" t="s">
        <v>1080</v>
      </c>
      <c r="F139">
        <v>978</v>
      </c>
      <c r="G139" t="s">
        <v>1081</v>
      </c>
      <c r="I139" s="2" t="s">
        <v>1180</v>
      </c>
      <c r="J139" s="2">
        <v>728</v>
      </c>
      <c r="K139" s="3" t="s">
        <v>1296</v>
      </c>
    </row>
    <row r="140" spans="1:11" x14ac:dyDescent="0.3">
      <c r="A140" t="s">
        <v>404</v>
      </c>
      <c r="B140" t="s">
        <v>405</v>
      </c>
      <c r="C140" t="s">
        <v>406</v>
      </c>
      <c r="D140" t="s">
        <v>875</v>
      </c>
      <c r="E140" t="s">
        <v>1265</v>
      </c>
      <c r="F140">
        <v>478</v>
      </c>
      <c r="G140" t="s">
        <v>1266</v>
      </c>
      <c r="I140" s="2" t="s">
        <v>1297</v>
      </c>
      <c r="J140" s="2">
        <v>678</v>
      </c>
      <c r="K140" s="3" t="s">
        <v>1298</v>
      </c>
    </row>
    <row r="141" spans="1:11" x14ac:dyDescent="0.3">
      <c r="A141" t="s">
        <v>407</v>
      </c>
      <c r="B141" t="s">
        <v>408</v>
      </c>
      <c r="C141" t="s">
        <v>409</v>
      </c>
      <c r="D141" t="s">
        <v>876</v>
      </c>
      <c r="E141" t="s">
        <v>1139</v>
      </c>
      <c r="F141">
        <v>480</v>
      </c>
      <c r="G141" t="s">
        <v>1267</v>
      </c>
      <c r="I141" s="2" t="s">
        <v>1181</v>
      </c>
      <c r="J141" s="2">
        <v>760</v>
      </c>
      <c r="K141" s="3" t="s">
        <v>1299</v>
      </c>
    </row>
    <row r="142" spans="1:11" x14ac:dyDescent="0.3">
      <c r="A142" t="s">
        <v>410</v>
      </c>
      <c r="B142" t="s">
        <v>411</v>
      </c>
      <c r="C142" t="s">
        <v>412</v>
      </c>
      <c r="D142" t="s">
        <v>877</v>
      </c>
      <c r="E142" t="s">
        <v>1080</v>
      </c>
      <c r="F142">
        <v>978</v>
      </c>
      <c r="G142" t="s">
        <v>1081</v>
      </c>
      <c r="I142" s="2" t="s">
        <v>1182</v>
      </c>
      <c r="J142" s="2">
        <v>748</v>
      </c>
      <c r="K142" s="3" t="s">
        <v>1300</v>
      </c>
    </row>
    <row r="143" spans="1:11" x14ac:dyDescent="0.3">
      <c r="A143" t="s">
        <v>413</v>
      </c>
      <c r="B143" t="s">
        <v>414</v>
      </c>
      <c r="C143" t="s">
        <v>415</v>
      </c>
      <c r="D143" t="s">
        <v>878</v>
      </c>
      <c r="E143" t="s">
        <v>1143</v>
      </c>
      <c r="F143">
        <v>484</v>
      </c>
      <c r="G143" t="s">
        <v>1269</v>
      </c>
      <c r="I143" s="2" t="s">
        <v>1183</v>
      </c>
      <c r="J143" s="2">
        <v>764</v>
      </c>
      <c r="K143" s="3" t="s">
        <v>1301</v>
      </c>
    </row>
    <row r="144" spans="1:11" x14ac:dyDescent="0.3">
      <c r="A144" t="s">
        <v>730</v>
      </c>
      <c r="B144" t="s">
        <v>416</v>
      </c>
      <c r="C144" t="s">
        <v>417</v>
      </c>
      <c r="D144" t="s">
        <v>879</v>
      </c>
      <c r="E144" t="s">
        <v>1199</v>
      </c>
      <c r="F144">
        <v>840</v>
      </c>
      <c r="G144" t="s">
        <v>1200</v>
      </c>
      <c r="I144" s="2" t="s">
        <v>1184</v>
      </c>
      <c r="J144" s="2">
        <v>972</v>
      </c>
      <c r="K144" s="3" t="s">
        <v>1302</v>
      </c>
    </row>
    <row r="145" spans="1:11" x14ac:dyDescent="0.3">
      <c r="A145" t="s">
        <v>418</v>
      </c>
      <c r="B145" t="s">
        <v>419</v>
      </c>
      <c r="C145" t="s">
        <v>420</v>
      </c>
      <c r="D145" t="s">
        <v>880</v>
      </c>
      <c r="E145" t="s">
        <v>1133</v>
      </c>
      <c r="F145">
        <v>498</v>
      </c>
      <c r="G145" t="s">
        <v>1261</v>
      </c>
      <c r="I145" s="2" t="s">
        <v>1185</v>
      </c>
      <c r="J145" s="2">
        <v>934</v>
      </c>
      <c r="K145" s="3" t="s">
        <v>1303</v>
      </c>
    </row>
    <row r="146" spans="1:11" x14ac:dyDescent="0.3">
      <c r="A146" t="s">
        <v>421</v>
      </c>
      <c r="B146" t="s">
        <v>422</v>
      </c>
      <c r="C146" t="s">
        <v>423</v>
      </c>
      <c r="D146" t="s">
        <v>881</v>
      </c>
      <c r="E146" t="s">
        <v>1080</v>
      </c>
      <c r="F146">
        <v>978</v>
      </c>
      <c r="G146" t="s">
        <v>1081</v>
      </c>
      <c r="I146" s="2" t="s">
        <v>1186</v>
      </c>
      <c r="J146" s="2">
        <v>788</v>
      </c>
      <c r="K146" s="3" t="s">
        <v>1187</v>
      </c>
    </row>
    <row r="147" spans="1:11" x14ac:dyDescent="0.3">
      <c r="A147" t="s">
        <v>424</v>
      </c>
      <c r="B147" t="s">
        <v>425</v>
      </c>
      <c r="C147" t="s">
        <v>426</v>
      </c>
      <c r="D147" t="s">
        <v>882</v>
      </c>
      <c r="E147" t="s">
        <v>1137</v>
      </c>
      <c r="F147">
        <v>496</v>
      </c>
      <c r="G147" t="s">
        <v>1264</v>
      </c>
      <c r="I147" s="2" t="s">
        <v>1188</v>
      </c>
      <c r="J147" s="2">
        <v>776</v>
      </c>
      <c r="K147" s="3" t="s">
        <v>1304</v>
      </c>
    </row>
    <row r="148" spans="1:11" x14ac:dyDescent="0.3">
      <c r="A148" t="s">
        <v>427</v>
      </c>
      <c r="B148" t="s">
        <v>428</v>
      </c>
      <c r="C148" t="s">
        <v>429</v>
      </c>
      <c r="D148" t="s">
        <v>883</v>
      </c>
      <c r="E148" t="s">
        <v>1080</v>
      </c>
      <c r="F148">
        <v>978</v>
      </c>
      <c r="G148" t="s">
        <v>1081</v>
      </c>
      <c r="I148" s="2" t="s">
        <v>1189</v>
      </c>
      <c r="J148" s="2">
        <v>949</v>
      </c>
      <c r="K148" s="3" t="s">
        <v>1190</v>
      </c>
    </row>
    <row r="149" spans="1:11" x14ac:dyDescent="0.3">
      <c r="A149" t="s">
        <v>430</v>
      </c>
      <c r="B149" t="s">
        <v>431</v>
      </c>
      <c r="C149" t="s">
        <v>432</v>
      </c>
      <c r="D149" t="s">
        <v>884</v>
      </c>
      <c r="E149" t="s">
        <v>1209</v>
      </c>
      <c r="F149">
        <v>951</v>
      </c>
      <c r="G149" t="s">
        <v>1210</v>
      </c>
      <c r="I149" s="2" t="s">
        <v>1191</v>
      </c>
      <c r="J149" s="2">
        <v>780</v>
      </c>
      <c r="K149" s="3" t="s">
        <v>1305</v>
      </c>
    </row>
    <row r="150" spans="1:11" x14ac:dyDescent="0.3">
      <c r="A150" t="s">
        <v>433</v>
      </c>
      <c r="B150" t="s">
        <v>434</v>
      </c>
      <c r="C150" t="s">
        <v>435</v>
      </c>
      <c r="D150" t="s">
        <v>885</v>
      </c>
      <c r="E150" t="s">
        <v>1132</v>
      </c>
      <c r="F150">
        <v>504</v>
      </c>
      <c r="G150" t="s">
        <v>1260</v>
      </c>
      <c r="I150" s="2" t="s">
        <v>1306</v>
      </c>
      <c r="J150" s="2">
        <v>0</v>
      </c>
      <c r="K150" s="3" t="s">
        <v>1307</v>
      </c>
    </row>
    <row r="151" spans="1:11" x14ac:dyDescent="0.3">
      <c r="A151" t="s">
        <v>436</v>
      </c>
      <c r="B151" t="s">
        <v>437</v>
      </c>
      <c r="C151" t="s">
        <v>438</v>
      </c>
      <c r="D151" t="s">
        <v>886</v>
      </c>
      <c r="E151" t="s">
        <v>1145</v>
      </c>
      <c r="F151">
        <v>943</v>
      </c>
      <c r="G151" t="s">
        <v>1271</v>
      </c>
      <c r="I151" s="2" t="s">
        <v>1192</v>
      </c>
      <c r="J151" s="2">
        <v>901</v>
      </c>
      <c r="K151" s="3" t="s">
        <v>1193</v>
      </c>
    </row>
    <row r="152" spans="1:11" x14ac:dyDescent="0.3">
      <c r="A152" t="s">
        <v>439</v>
      </c>
      <c r="B152" t="s">
        <v>440</v>
      </c>
      <c r="C152" t="s">
        <v>441</v>
      </c>
      <c r="D152" t="s">
        <v>887</v>
      </c>
      <c r="E152" t="s">
        <v>1136</v>
      </c>
      <c r="F152">
        <v>104</v>
      </c>
      <c r="G152" t="s">
        <v>1263</v>
      </c>
      <c r="I152" s="2" t="s">
        <v>1194</v>
      </c>
      <c r="J152" s="2">
        <v>834</v>
      </c>
      <c r="K152" s="3" t="s">
        <v>1195</v>
      </c>
    </row>
    <row r="153" spans="1:11" x14ac:dyDescent="0.3">
      <c r="A153" t="s">
        <v>442</v>
      </c>
      <c r="B153" t="s">
        <v>443</v>
      </c>
      <c r="C153" t="s">
        <v>444</v>
      </c>
      <c r="D153" t="s">
        <v>888</v>
      </c>
      <c r="E153" t="s">
        <v>1146</v>
      </c>
      <c r="F153">
        <v>516</v>
      </c>
      <c r="G153" t="s">
        <v>1272</v>
      </c>
      <c r="I153" s="2" t="s">
        <v>1196</v>
      </c>
      <c r="J153" s="2">
        <v>980</v>
      </c>
      <c r="K153" s="3" t="s">
        <v>1308</v>
      </c>
    </row>
    <row r="154" spans="1:11" x14ac:dyDescent="0.3">
      <c r="A154" t="s">
        <v>445</v>
      </c>
      <c r="B154" t="s">
        <v>446</v>
      </c>
      <c r="C154" t="s">
        <v>447</v>
      </c>
      <c r="D154" t="s">
        <v>889</v>
      </c>
      <c r="I154" s="2" t="s">
        <v>1197</v>
      </c>
      <c r="J154" s="2">
        <v>800</v>
      </c>
      <c r="K154" s="3" t="s">
        <v>1198</v>
      </c>
    </row>
    <row r="155" spans="1:11" x14ac:dyDescent="0.3">
      <c r="A155" t="s">
        <v>448</v>
      </c>
      <c r="B155" t="s">
        <v>449</v>
      </c>
      <c r="C155" t="s">
        <v>450</v>
      </c>
      <c r="D155" t="s">
        <v>890</v>
      </c>
      <c r="E155" t="s">
        <v>1150</v>
      </c>
      <c r="F155">
        <v>524</v>
      </c>
      <c r="G155" t="s">
        <v>1276</v>
      </c>
      <c r="I155" s="2" t="s">
        <v>1199</v>
      </c>
      <c r="J155" s="2">
        <v>840</v>
      </c>
      <c r="K155" s="3" t="s">
        <v>1200</v>
      </c>
    </row>
    <row r="156" spans="1:11" x14ac:dyDescent="0.3">
      <c r="A156" t="s">
        <v>451</v>
      </c>
      <c r="B156" t="s">
        <v>452</v>
      </c>
      <c r="C156" t="s">
        <v>453</v>
      </c>
      <c r="D156" t="s">
        <v>891</v>
      </c>
      <c r="E156" t="s">
        <v>1080</v>
      </c>
      <c r="F156">
        <v>978</v>
      </c>
      <c r="G156" t="s">
        <v>1081</v>
      </c>
      <c r="I156" s="2" t="s">
        <v>1199</v>
      </c>
      <c r="J156" s="2"/>
      <c r="K156" s="3"/>
    </row>
    <row r="157" spans="1:11" x14ac:dyDescent="0.3">
      <c r="A157" t="s">
        <v>454</v>
      </c>
      <c r="B157" t="s">
        <v>455</v>
      </c>
      <c r="C157" t="s">
        <v>456</v>
      </c>
      <c r="D157" t="s">
        <v>892</v>
      </c>
      <c r="E157" t="s">
        <v>1015</v>
      </c>
      <c r="F157">
        <v>532</v>
      </c>
      <c r="G157" t="s">
        <v>1016</v>
      </c>
      <c r="I157" s="2" t="s">
        <v>1201</v>
      </c>
      <c r="J157" s="2">
        <v>858</v>
      </c>
      <c r="K157" s="3" t="s">
        <v>1309</v>
      </c>
    </row>
    <row r="158" spans="1:11" x14ac:dyDescent="0.3">
      <c r="A158" t="s">
        <v>457</v>
      </c>
      <c r="B158" t="s">
        <v>458</v>
      </c>
      <c r="C158" t="s">
        <v>459</v>
      </c>
      <c r="D158" t="s">
        <v>893</v>
      </c>
      <c r="I158" s="2" t="s">
        <v>1202</v>
      </c>
      <c r="J158" s="2">
        <v>860</v>
      </c>
      <c r="K158" s="3" t="s">
        <v>1310</v>
      </c>
    </row>
    <row r="159" spans="1:11" x14ac:dyDescent="0.3">
      <c r="A159" t="s">
        <v>460</v>
      </c>
      <c r="B159" t="s">
        <v>461</v>
      </c>
      <c r="C159" t="s">
        <v>462</v>
      </c>
      <c r="D159" t="s">
        <v>894</v>
      </c>
      <c r="E159" t="s">
        <v>1151</v>
      </c>
      <c r="F159">
        <v>554</v>
      </c>
      <c r="G159" t="s">
        <v>1277</v>
      </c>
      <c r="I159" s="2" t="s">
        <v>1203</v>
      </c>
      <c r="J159" s="2">
        <v>937</v>
      </c>
      <c r="K159" s="3" t="s">
        <v>1311</v>
      </c>
    </row>
    <row r="160" spans="1:11" x14ac:dyDescent="0.3">
      <c r="A160" t="s">
        <v>463</v>
      </c>
      <c r="B160" t="s">
        <v>464</v>
      </c>
      <c r="C160" t="s">
        <v>465</v>
      </c>
      <c r="D160" t="s">
        <v>895</v>
      </c>
      <c r="E160" t="s">
        <v>1148</v>
      </c>
      <c r="F160">
        <v>558</v>
      </c>
      <c r="G160" t="s">
        <v>1274</v>
      </c>
      <c r="I160" s="2" t="s">
        <v>1204</v>
      </c>
      <c r="J160" s="2">
        <v>704</v>
      </c>
      <c r="K160" s="3" t="s">
        <v>1312</v>
      </c>
    </row>
    <row r="161" spans="1:11" x14ac:dyDescent="0.3">
      <c r="A161" t="s">
        <v>466</v>
      </c>
      <c r="B161" t="s">
        <v>467</v>
      </c>
      <c r="C161" t="s">
        <v>468</v>
      </c>
      <c r="D161" t="s">
        <v>896</v>
      </c>
      <c r="E161" t="s">
        <v>1211</v>
      </c>
      <c r="F161">
        <v>952</v>
      </c>
      <c r="G161" t="s">
        <v>1314</v>
      </c>
      <c r="I161" s="2" t="s">
        <v>1205</v>
      </c>
      <c r="J161" s="2">
        <v>548</v>
      </c>
      <c r="K161" s="3" t="s">
        <v>1313</v>
      </c>
    </row>
    <row r="162" spans="1:11" x14ac:dyDescent="0.3">
      <c r="A162" t="s">
        <v>469</v>
      </c>
      <c r="B162" t="s">
        <v>470</v>
      </c>
      <c r="C162" t="s">
        <v>471</v>
      </c>
      <c r="D162" t="s">
        <v>897</v>
      </c>
      <c r="E162" t="s">
        <v>1147</v>
      </c>
      <c r="F162">
        <v>566</v>
      </c>
      <c r="G162" t="s">
        <v>1273</v>
      </c>
      <c r="I162" s="2" t="s">
        <v>1206</v>
      </c>
      <c r="J162" s="2">
        <v>882</v>
      </c>
      <c r="K162" s="3" t="s">
        <v>1207</v>
      </c>
    </row>
    <row r="163" spans="1:11" x14ac:dyDescent="0.3">
      <c r="A163" t="s">
        <v>472</v>
      </c>
      <c r="B163" t="s">
        <v>473</v>
      </c>
      <c r="C163" t="s">
        <v>474</v>
      </c>
      <c r="D163" t="s">
        <v>898</v>
      </c>
      <c r="I163" s="2" t="s">
        <v>1208</v>
      </c>
      <c r="J163" s="2">
        <v>950</v>
      </c>
      <c r="K163" s="3" t="s">
        <v>1320</v>
      </c>
    </row>
    <row r="164" spans="1:11" x14ac:dyDescent="0.3">
      <c r="A164" t="s">
        <v>475</v>
      </c>
      <c r="B164" t="s">
        <v>476</v>
      </c>
      <c r="C164" t="s">
        <v>477</v>
      </c>
      <c r="D164" t="s">
        <v>899</v>
      </c>
      <c r="I164" s="2" t="s">
        <v>1209</v>
      </c>
      <c r="J164" s="2">
        <v>951</v>
      </c>
      <c r="K164" s="3" t="s">
        <v>1210</v>
      </c>
    </row>
    <row r="165" spans="1:11" x14ac:dyDescent="0.3">
      <c r="A165" t="s">
        <v>478</v>
      </c>
      <c r="B165" t="s">
        <v>479</v>
      </c>
      <c r="C165" t="s">
        <v>480</v>
      </c>
      <c r="D165" t="s">
        <v>900</v>
      </c>
      <c r="E165" t="s">
        <v>1199</v>
      </c>
      <c r="F165">
        <v>840</v>
      </c>
      <c r="G165" t="s">
        <v>1200</v>
      </c>
      <c r="I165" s="2" t="s">
        <v>1211</v>
      </c>
      <c r="J165" s="2">
        <v>952</v>
      </c>
      <c r="K165" s="3" t="s">
        <v>1314</v>
      </c>
    </row>
    <row r="166" spans="1:11" x14ac:dyDescent="0.3">
      <c r="A166" t="s">
        <v>481</v>
      </c>
      <c r="B166" t="s">
        <v>482</v>
      </c>
      <c r="C166" t="s">
        <v>483</v>
      </c>
      <c r="D166" t="s">
        <v>901</v>
      </c>
      <c r="E166" t="s">
        <v>1149</v>
      </c>
      <c r="F166">
        <v>578</v>
      </c>
      <c r="G166" t="s">
        <v>1275</v>
      </c>
      <c r="I166" s="2" t="s">
        <v>1212</v>
      </c>
      <c r="J166" s="2">
        <v>886</v>
      </c>
      <c r="K166" s="3" t="s">
        <v>1315</v>
      </c>
    </row>
    <row r="167" spans="1:11" x14ac:dyDescent="0.3">
      <c r="A167" t="s">
        <v>484</v>
      </c>
      <c r="B167" t="s">
        <v>485</v>
      </c>
      <c r="C167" t="s">
        <v>486</v>
      </c>
      <c r="D167" t="s">
        <v>902</v>
      </c>
      <c r="E167" t="s">
        <v>1152</v>
      </c>
      <c r="F167">
        <v>512</v>
      </c>
      <c r="G167" t="s">
        <v>1278</v>
      </c>
      <c r="I167" s="2" t="s">
        <v>1213</v>
      </c>
      <c r="J167" s="2">
        <v>710</v>
      </c>
      <c r="K167" s="3" t="s">
        <v>1316</v>
      </c>
    </row>
    <row r="168" spans="1:11" x14ac:dyDescent="0.3">
      <c r="A168" t="s">
        <v>487</v>
      </c>
      <c r="B168" t="s">
        <v>488</v>
      </c>
      <c r="C168" t="s">
        <v>489</v>
      </c>
      <c r="D168" t="s">
        <v>903</v>
      </c>
      <c r="E168" t="s">
        <v>1159</v>
      </c>
      <c r="F168">
        <v>586</v>
      </c>
      <c r="G168" t="s">
        <v>1281</v>
      </c>
      <c r="I168" s="2" t="s">
        <v>1214</v>
      </c>
      <c r="J168" s="2">
        <v>967</v>
      </c>
      <c r="K168" s="3" t="s">
        <v>1317</v>
      </c>
    </row>
    <row r="169" spans="1:11" x14ac:dyDescent="0.3">
      <c r="A169" t="s">
        <v>490</v>
      </c>
      <c r="B169" t="s">
        <v>491</v>
      </c>
      <c r="C169" t="s">
        <v>492</v>
      </c>
      <c r="D169" t="s">
        <v>904</v>
      </c>
      <c r="E169" t="s">
        <v>1199</v>
      </c>
      <c r="F169">
        <v>840</v>
      </c>
      <c r="G169" t="s">
        <v>1200</v>
      </c>
    </row>
    <row r="170" spans="1:11" x14ac:dyDescent="0.3">
      <c r="A170" t="s">
        <v>493</v>
      </c>
      <c r="B170" t="s">
        <v>494</v>
      </c>
      <c r="C170" t="s">
        <v>495</v>
      </c>
      <c r="D170" t="s">
        <v>905</v>
      </c>
    </row>
    <row r="171" spans="1:11" x14ac:dyDescent="0.3">
      <c r="A171" t="s">
        <v>496</v>
      </c>
      <c r="B171" t="s">
        <v>497</v>
      </c>
      <c r="C171" t="s">
        <v>498</v>
      </c>
      <c r="D171" t="s">
        <v>906</v>
      </c>
      <c r="E171" t="s">
        <v>1153</v>
      </c>
      <c r="F171">
        <v>590</v>
      </c>
      <c r="G171" t="s">
        <v>1154</v>
      </c>
    </row>
    <row r="172" spans="1:11" x14ac:dyDescent="0.3">
      <c r="A172" t="s">
        <v>499</v>
      </c>
      <c r="B172" t="s">
        <v>500</v>
      </c>
      <c r="C172" t="s">
        <v>501</v>
      </c>
      <c r="D172" t="s">
        <v>907</v>
      </c>
      <c r="E172" t="s">
        <v>1157</v>
      </c>
      <c r="F172">
        <v>598</v>
      </c>
      <c r="G172" t="s">
        <v>1279</v>
      </c>
    </row>
    <row r="173" spans="1:11" x14ac:dyDescent="0.3">
      <c r="A173" t="s">
        <v>502</v>
      </c>
      <c r="B173" t="s">
        <v>503</v>
      </c>
      <c r="C173" t="s">
        <v>504</v>
      </c>
      <c r="D173" t="s">
        <v>908</v>
      </c>
      <c r="E173" t="s">
        <v>1161</v>
      </c>
      <c r="F173">
        <v>600</v>
      </c>
      <c r="G173" t="s">
        <v>1162</v>
      </c>
    </row>
    <row r="174" spans="1:11" x14ac:dyDescent="0.3">
      <c r="A174" t="s">
        <v>505</v>
      </c>
      <c r="B174" t="s">
        <v>506</v>
      </c>
      <c r="C174" t="s">
        <v>507</v>
      </c>
      <c r="D174" t="s">
        <v>909</v>
      </c>
      <c r="E174" t="s">
        <v>1155</v>
      </c>
      <c r="F174">
        <v>604</v>
      </c>
      <c r="G174" t="s">
        <v>1156</v>
      </c>
    </row>
    <row r="175" spans="1:11" x14ac:dyDescent="0.3">
      <c r="A175" t="s">
        <v>508</v>
      </c>
      <c r="B175" t="s">
        <v>509</v>
      </c>
      <c r="C175" t="s">
        <v>510</v>
      </c>
      <c r="D175" t="s">
        <v>910</v>
      </c>
      <c r="E175" t="s">
        <v>1158</v>
      </c>
      <c r="F175">
        <v>608</v>
      </c>
      <c r="G175" t="s">
        <v>1280</v>
      </c>
    </row>
    <row r="176" spans="1:11" x14ac:dyDescent="0.3">
      <c r="A176" t="s">
        <v>511</v>
      </c>
      <c r="B176" t="s">
        <v>512</v>
      </c>
      <c r="C176" t="s">
        <v>513</v>
      </c>
      <c r="D176" t="s">
        <v>911</v>
      </c>
    </row>
    <row r="177" spans="1:7" x14ac:dyDescent="0.3">
      <c r="A177" t="s">
        <v>514</v>
      </c>
      <c r="B177" t="s">
        <v>515</v>
      </c>
      <c r="C177" t="s">
        <v>516</v>
      </c>
      <c r="D177" t="s">
        <v>912</v>
      </c>
      <c r="E177" t="s">
        <v>1160</v>
      </c>
      <c r="F177">
        <v>985</v>
      </c>
      <c r="G177" t="s">
        <v>1282</v>
      </c>
    </row>
    <row r="178" spans="1:7" x14ac:dyDescent="0.3">
      <c r="A178" t="s">
        <v>517</v>
      </c>
      <c r="B178" t="s">
        <v>518</v>
      </c>
      <c r="C178" t="s">
        <v>519</v>
      </c>
      <c r="D178" t="s">
        <v>913</v>
      </c>
      <c r="E178" t="s">
        <v>1080</v>
      </c>
      <c r="F178">
        <v>978</v>
      </c>
      <c r="G178" t="s">
        <v>1081</v>
      </c>
    </row>
    <row r="179" spans="1:7" x14ac:dyDescent="0.3">
      <c r="A179" t="s">
        <v>520</v>
      </c>
      <c r="B179" t="s">
        <v>521</v>
      </c>
      <c r="C179" t="s">
        <v>522</v>
      </c>
      <c r="D179" t="s">
        <v>914</v>
      </c>
      <c r="E179" t="s">
        <v>1199</v>
      </c>
      <c r="F179">
        <v>840</v>
      </c>
      <c r="G179" t="s">
        <v>1200</v>
      </c>
    </row>
    <row r="180" spans="1:7" x14ac:dyDescent="0.3">
      <c r="A180" t="s">
        <v>523</v>
      </c>
      <c r="B180" t="s">
        <v>524</v>
      </c>
      <c r="C180" t="s">
        <v>525</v>
      </c>
      <c r="D180" t="s">
        <v>915</v>
      </c>
      <c r="E180" t="s">
        <v>1163</v>
      </c>
      <c r="F180">
        <v>634</v>
      </c>
      <c r="G180" t="s">
        <v>1283</v>
      </c>
    </row>
    <row r="181" spans="1:7" x14ac:dyDescent="0.3">
      <c r="A181" t="s">
        <v>720</v>
      </c>
      <c r="B181" t="s">
        <v>154</v>
      </c>
      <c r="C181" t="s">
        <v>155</v>
      </c>
      <c r="D181" t="s">
        <v>789</v>
      </c>
      <c r="E181" t="s">
        <v>1208</v>
      </c>
      <c r="F181">
        <v>950</v>
      </c>
      <c r="G181" t="s">
        <v>1320</v>
      </c>
    </row>
    <row r="182" spans="1:7" x14ac:dyDescent="0.3">
      <c r="A182" t="s">
        <v>722</v>
      </c>
      <c r="B182" t="s">
        <v>526</v>
      </c>
      <c r="C182" t="s">
        <v>527</v>
      </c>
      <c r="D182" t="s">
        <v>916</v>
      </c>
      <c r="E182" t="s">
        <v>1080</v>
      </c>
      <c r="F182">
        <v>978</v>
      </c>
      <c r="G182" t="s">
        <v>1081</v>
      </c>
    </row>
    <row r="183" spans="1:7" x14ac:dyDescent="0.3">
      <c r="A183" t="s">
        <v>528</v>
      </c>
      <c r="B183" t="s">
        <v>529</v>
      </c>
      <c r="C183" t="s">
        <v>530</v>
      </c>
      <c r="D183" t="s">
        <v>917</v>
      </c>
      <c r="E183" t="s">
        <v>1164</v>
      </c>
      <c r="F183">
        <v>946</v>
      </c>
      <c r="G183" t="s">
        <v>1284</v>
      </c>
    </row>
    <row r="184" spans="1:7" x14ac:dyDescent="0.3">
      <c r="A184" t="s">
        <v>531</v>
      </c>
      <c r="B184" t="s">
        <v>532</v>
      </c>
      <c r="C184" t="s">
        <v>533</v>
      </c>
      <c r="D184" t="s">
        <v>918</v>
      </c>
      <c r="E184" t="s">
        <v>1166</v>
      </c>
      <c r="F184">
        <v>643</v>
      </c>
      <c r="G184" t="s">
        <v>1286</v>
      </c>
    </row>
    <row r="185" spans="1:7" x14ac:dyDescent="0.3">
      <c r="A185" t="s">
        <v>534</v>
      </c>
      <c r="B185" t="s">
        <v>535</v>
      </c>
      <c r="C185" t="s">
        <v>536</v>
      </c>
      <c r="D185" t="s">
        <v>919</v>
      </c>
      <c r="E185" t="s">
        <v>1167</v>
      </c>
      <c r="F185">
        <v>646</v>
      </c>
      <c r="G185" t="s">
        <v>1287</v>
      </c>
    </row>
    <row r="186" spans="1:7" x14ac:dyDescent="0.3">
      <c r="A186" t="s">
        <v>539</v>
      </c>
      <c r="B186" t="s">
        <v>540</v>
      </c>
      <c r="C186" t="s">
        <v>541</v>
      </c>
      <c r="D186" t="s">
        <v>921</v>
      </c>
      <c r="E186" t="s">
        <v>1174</v>
      </c>
      <c r="F186">
        <v>654</v>
      </c>
      <c r="G186" t="s">
        <v>1294</v>
      </c>
    </row>
    <row r="187" spans="1:7" x14ac:dyDescent="0.3">
      <c r="A187" t="s">
        <v>542</v>
      </c>
      <c r="B187" t="s">
        <v>543</v>
      </c>
      <c r="C187" t="s">
        <v>544</v>
      </c>
      <c r="D187" t="s">
        <v>922</v>
      </c>
      <c r="E187" t="s">
        <v>1209</v>
      </c>
      <c r="F187">
        <v>951</v>
      </c>
      <c r="G187" t="s">
        <v>1210</v>
      </c>
    </row>
    <row r="188" spans="1:7" x14ac:dyDescent="0.3">
      <c r="A188" t="s">
        <v>545</v>
      </c>
      <c r="B188" t="s">
        <v>546</v>
      </c>
      <c r="C188" t="s">
        <v>547</v>
      </c>
      <c r="D188" t="s">
        <v>923</v>
      </c>
      <c r="E188" t="s">
        <v>1209</v>
      </c>
      <c r="F188">
        <v>951</v>
      </c>
      <c r="G188" t="s">
        <v>1210</v>
      </c>
    </row>
    <row r="189" spans="1:7" x14ac:dyDescent="0.3">
      <c r="A189" t="s">
        <v>550</v>
      </c>
      <c r="B189" t="s">
        <v>551</v>
      </c>
      <c r="C189" t="s">
        <v>552</v>
      </c>
      <c r="D189" t="s">
        <v>925</v>
      </c>
      <c r="E189" t="s">
        <v>1080</v>
      </c>
      <c r="F189">
        <v>978</v>
      </c>
      <c r="G189" t="s">
        <v>1081</v>
      </c>
    </row>
    <row r="190" spans="1:7" x14ac:dyDescent="0.3">
      <c r="A190" t="s">
        <v>553</v>
      </c>
      <c r="B190" t="s">
        <v>554</v>
      </c>
      <c r="C190" t="s">
        <v>555</v>
      </c>
      <c r="D190" t="s">
        <v>926</v>
      </c>
      <c r="E190" t="s">
        <v>1209</v>
      </c>
      <c r="F190">
        <v>951</v>
      </c>
      <c r="G190" t="s">
        <v>1210</v>
      </c>
    </row>
    <row r="191" spans="1:7" x14ac:dyDescent="0.3">
      <c r="A191" t="s">
        <v>723</v>
      </c>
      <c r="B191" t="s">
        <v>537</v>
      </c>
      <c r="C191" t="s">
        <v>538</v>
      </c>
      <c r="D191" t="s">
        <v>920</v>
      </c>
      <c r="E191" t="s">
        <v>1080</v>
      </c>
      <c r="F191">
        <v>978</v>
      </c>
      <c r="G191" t="s">
        <v>1081</v>
      </c>
    </row>
    <row r="192" spans="1:7" x14ac:dyDescent="0.3">
      <c r="A192" t="s">
        <v>731</v>
      </c>
      <c r="B192" t="s">
        <v>548</v>
      </c>
      <c r="C192" t="s">
        <v>549</v>
      </c>
      <c r="D192" t="s">
        <v>924</v>
      </c>
      <c r="E192" t="s">
        <v>1080</v>
      </c>
      <c r="F192">
        <v>978</v>
      </c>
      <c r="G192" t="s">
        <v>1081</v>
      </c>
    </row>
    <row r="193" spans="1:7" x14ac:dyDescent="0.3">
      <c r="A193" t="s">
        <v>556</v>
      </c>
      <c r="B193" t="s">
        <v>557</v>
      </c>
      <c r="C193" t="s">
        <v>558</v>
      </c>
      <c r="D193" t="s">
        <v>927</v>
      </c>
      <c r="E193" t="s">
        <v>1206</v>
      </c>
      <c r="F193">
        <v>882</v>
      </c>
      <c r="G193" t="s">
        <v>1207</v>
      </c>
    </row>
    <row r="194" spans="1:7" x14ac:dyDescent="0.3">
      <c r="A194" t="s">
        <v>559</v>
      </c>
      <c r="B194" t="s">
        <v>560</v>
      </c>
      <c r="C194" t="s">
        <v>561</v>
      </c>
      <c r="D194" t="s">
        <v>928</v>
      </c>
      <c r="E194" t="s">
        <v>1080</v>
      </c>
      <c r="F194">
        <v>978</v>
      </c>
      <c r="G194" t="s">
        <v>1081</v>
      </c>
    </row>
    <row r="195" spans="1:7" x14ac:dyDescent="0.3">
      <c r="A195" t="s">
        <v>562</v>
      </c>
      <c r="B195" t="s">
        <v>563</v>
      </c>
      <c r="C195" t="s">
        <v>564</v>
      </c>
      <c r="D195" t="s">
        <v>929</v>
      </c>
      <c r="E195" t="s">
        <v>1297</v>
      </c>
      <c r="F195">
        <v>678</v>
      </c>
      <c r="G195" t="s">
        <v>1298</v>
      </c>
    </row>
    <row r="196" spans="1:7" x14ac:dyDescent="0.3">
      <c r="A196" t="s">
        <v>565</v>
      </c>
      <c r="B196" t="s">
        <v>566</v>
      </c>
      <c r="C196" t="s">
        <v>567</v>
      </c>
      <c r="D196" t="s">
        <v>930</v>
      </c>
      <c r="E196" t="s">
        <v>1168</v>
      </c>
      <c r="F196">
        <v>682</v>
      </c>
      <c r="G196" t="s">
        <v>1288</v>
      </c>
    </row>
    <row r="197" spans="1:7" x14ac:dyDescent="0.3">
      <c r="A197" t="s">
        <v>568</v>
      </c>
      <c r="B197" t="s">
        <v>569</v>
      </c>
      <c r="C197" t="s">
        <v>570</v>
      </c>
      <c r="D197" t="s">
        <v>931</v>
      </c>
      <c r="E197" t="s">
        <v>1211</v>
      </c>
      <c r="F197">
        <v>952</v>
      </c>
      <c r="G197" t="s">
        <v>1314</v>
      </c>
    </row>
    <row r="198" spans="1:7" x14ac:dyDescent="0.3">
      <c r="A198" t="s">
        <v>571</v>
      </c>
      <c r="B198" t="s">
        <v>572</v>
      </c>
      <c r="C198" t="s">
        <v>573</v>
      </c>
      <c r="D198" t="s">
        <v>932</v>
      </c>
      <c r="E198" t="s">
        <v>1165</v>
      </c>
      <c r="F198">
        <v>941</v>
      </c>
      <c r="G198" t="s">
        <v>1285</v>
      </c>
    </row>
    <row r="199" spans="1:7" x14ac:dyDescent="0.3">
      <c r="A199" t="s">
        <v>574</v>
      </c>
      <c r="B199" t="s">
        <v>575</v>
      </c>
      <c r="C199" t="s">
        <v>576</v>
      </c>
      <c r="D199" t="s">
        <v>933</v>
      </c>
      <c r="E199" t="s">
        <v>1170</v>
      </c>
      <c r="F199">
        <v>690</v>
      </c>
      <c r="G199" t="s">
        <v>1290</v>
      </c>
    </row>
    <row r="200" spans="1:7" x14ac:dyDescent="0.3">
      <c r="A200" t="s">
        <v>577</v>
      </c>
      <c r="B200" t="s">
        <v>578</v>
      </c>
      <c r="C200" t="s">
        <v>579</v>
      </c>
      <c r="D200" t="s">
        <v>934</v>
      </c>
      <c r="E200" t="s">
        <v>1175</v>
      </c>
      <c r="F200">
        <v>694</v>
      </c>
      <c r="G200" t="s">
        <v>1176</v>
      </c>
    </row>
    <row r="201" spans="1:7" x14ac:dyDescent="0.3">
      <c r="A201" t="s">
        <v>580</v>
      </c>
      <c r="B201" t="s">
        <v>581</v>
      </c>
      <c r="C201" t="s">
        <v>582</v>
      </c>
      <c r="D201" t="s">
        <v>935</v>
      </c>
      <c r="E201" t="s">
        <v>1173</v>
      </c>
      <c r="F201">
        <v>702</v>
      </c>
      <c r="G201" t="s">
        <v>1293</v>
      </c>
    </row>
    <row r="202" spans="1:7" x14ac:dyDescent="0.3">
      <c r="A202" t="s">
        <v>583</v>
      </c>
      <c r="B202" t="s">
        <v>584</v>
      </c>
      <c r="C202" t="s">
        <v>585</v>
      </c>
      <c r="D202" t="s">
        <v>936</v>
      </c>
      <c r="E202" t="s">
        <v>1080</v>
      </c>
      <c r="F202">
        <v>978</v>
      </c>
      <c r="G202" t="s">
        <v>1081</v>
      </c>
    </row>
    <row r="203" spans="1:7" x14ac:dyDescent="0.3">
      <c r="A203" t="s">
        <v>586</v>
      </c>
      <c r="B203" t="s">
        <v>587</v>
      </c>
      <c r="C203" t="s">
        <v>588</v>
      </c>
      <c r="D203" t="s">
        <v>937</v>
      </c>
      <c r="E203" t="s">
        <v>1080</v>
      </c>
      <c r="F203">
        <v>978</v>
      </c>
      <c r="G203" t="s">
        <v>1081</v>
      </c>
    </row>
    <row r="204" spans="1:7" x14ac:dyDescent="0.3">
      <c r="A204" t="s">
        <v>589</v>
      </c>
      <c r="B204" t="s">
        <v>590</v>
      </c>
      <c r="C204" t="s">
        <v>591</v>
      </c>
      <c r="D204" t="s">
        <v>938</v>
      </c>
      <c r="E204" t="s">
        <v>1169</v>
      </c>
      <c r="F204">
        <v>90</v>
      </c>
      <c r="G204" t="s">
        <v>1289</v>
      </c>
    </row>
    <row r="205" spans="1:7" x14ac:dyDescent="0.3">
      <c r="A205" t="s">
        <v>592</v>
      </c>
      <c r="B205" t="s">
        <v>593</v>
      </c>
      <c r="C205" t="s">
        <v>594</v>
      </c>
      <c r="D205" t="s">
        <v>939</v>
      </c>
      <c r="E205" t="s">
        <v>1177</v>
      </c>
      <c r="F205">
        <v>706</v>
      </c>
      <c r="G205" t="s">
        <v>1295</v>
      </c>
    </row>
    <row r="206" spans="1:7" x14ac:dyDescent="0.3">
      <c r="A206" t="s">
        <v>595</v>
      </c>
      <c r="B206" t="s">
        <v>596</v>
      </c>
      <c r="C206" t="s">
        <v>597</v>
      </c>
      <c r="D206" t="s">
        <v>940</v>
      </c>
      <c r="E206" t="s">
        <v>1213</v>
      </c>
      <c r="F206">
        <v>710</v>
      </c>
      <c r="G206" t="s">
        <v>1316</v>
      </c>
    </row>
    <row r="207" spans="1:7" x14ac:dyDescent="0.3">
      <c r="A207" t="s">
        <v>598</v>
      </c>
      <c r="B207" t="s">
        <v>599</v>
      </c>
      <c r="C207" t="s">
        <v>600</v>
      </c>
      <c r="D207" t="s">
        <v>941</v>
      </c>
    </row>
    <row r="208" spans="1:7" x14ac:dyDescent="0.3">
      <c r="A208" t="s">
        <v>601</v>
      </c>
      <c r="B208" t="s">
        <v>602</v>
      </c>
      <c r="C208" t="s">
        <v>603</v>
      </c>
      <c r="D208" t="s">
        <v>942</v>
      </c>
      <c r="E208" t="s">
        <v>1180</v>
      </c>
      <c r="F208">
        <v>728</v>
      </c>
      <c r="G208" t="s">
        <v>1296</v>
      </c>
    </row>
    <row r="209" spans="1:7" x14ac:dyDescent="0.3">
      <c r="A209" t="s">
        <v>604</v>
      </c>
      <c r="B209" t="s">
        <v>605</v>
      </c>
      <c r="C209" t="s">
        <v>606</v>
      </c>
      <c r="D209" t="s">
        <v>943</v>
      </c>
      <c r="E209" t="s">
        <v>1080</v>
      </c>
      <c r="F209">
        <v>978</v>
      </c>
      <c r="G209" t="s">
        <v>1081</v>
      </c>
    </row>
    <row r="210" spans="1:7" x14ac:dyDescent="0.3">
      <c r="A210" t="s">
        <v>607</v>
      </c>
      <c r="B210" t="s">
        <v>608</v>
      </c>
      <c r="C210" t="s">
        <v>609</v>
      </c>
      <c r="D210" t="s">
        <v>944</v>
      </c>
      <c r="E210" t="s">
        <v>1127</v>
      </c>
      <c r="F210">
        <v>144</v>
      </c>
      <c r="G210" t="s">
        <v>1257</v>
      </c>
    </row>
    <row r="211" spans="1:7" x14ac:dyDescent="0.3">
      <c r="A211" t="s">
        <v>610</v>
      </c>
      <c r="B211" t="s">
        <v>611</v>
      </c>
      <c r="C211" t="s">
        <v>612</v>
      </c>
      <c r="D211" t="s">
        <v>945</v>
      </c>
      <c r="E211" t="s">
        <v>1171</v>
      </c>
      <c r="F211">
        <v>938</v>
      </c>
      <c r="G211" t="s">
        <v>1291</v>
      </c>
    </row>
    <row r="212" spans="1:7" x14ac:dyDescent="0.3">
      <c r="A212" t="s">
        <v>613</v>
      </c>
      <c r="B212" t="s">
        <v>614</v>
      </c>
      <c r="C212" t="s">
        <v>615</v>
      </c>
      <c r="D212" t="s">
        <v>946</v>
      </c>
      <c r="E212" t="s">
        <v>1178</v>
      </c>
      <c r="F212">
        <v>968</v>
      </c>
      <c r="G212" t="s">
        <v>1179</v>
      </c>
    </row>
    <row r="213" spans="1:7" x14ac:dyDescent="0.3">
      <c r="A213" t="s">
        <v>616</v>
      </c>
      <c r="B213" t="s">
        <v>617</v>
      </c>
      <c r="C213" t="s">
        <v>618</v>
      </c>
      <c r="D213" t="s">
        <v>947</v>
      </c>
    </row>
    <row r="214" spans="1:7" x14ac:dyDescent="0.3">
      <c r="A214" t="s">
        <v>621</v>
      </c>
      <c r="B214" t="s">
        <v>622</v>
      </c>
      <c r="C214" t="s">
        <v>623</v>
      </c>
      <c r="D214" t="s">
        <v>949</v>
      </c>
      <c r="E214" t="s">
        <v>1172</v>
      </c>
      <c r="F214">
        <v>752</v>
      </c>
      <c r="G214" t="s">
        <v>1292</v>
      </c>
    </row>
    <row r="215" spans="1:7" x14ac:dyDescent="0.3">
      <c r="A215" t="s">
        <v>624</v>
      </c>
      <c r="B215" t="s">
        <v>625</v>
      </c>
      <c r="C215" t="s">
        <v>626</v>
      </c>
      <c r="D215" t="s">
        <v>950</v>
      </c>
      <c r="E215" t="s">
        <v>1055</v>
      </c>
      <c r="F215">
        <v>756</v>
      </c>
      <c r="G215" t="s">
        <v>1056</v>
      </c>
    </row>
    <row r="216" spans="1:7" x14ac:dyDescent="0.3">
      <c r="A216" t="s">
        <v>732</v>
      </c>
      <c r="B216" t="s">
        <v>627</v>
      </c>
      <c r="C216" t="s">
        <v>628</v>
      </c>
      <c r="D216" t="s">
        <v>951</v>
      </c>
      <c r="E216" t="s">
        <v>1181</v>
      </c>
      <c r="F216">
        <v>760</v>
      </c>
      <c r="G216" t="s">
        <v>1299</v>
      </c>
    </row>
    <row r="217" spans="1:7" x14ac:dyDescent="0.3">
      <c r="A217" t="s">
        <v>717</v>
      </c>
      <c r="B217" t="s">
        <v>629</v>
      </c>
      <c r="C217" t="s">
        <v>630</v>
      </c>
      <c r="D217" t="s">
        <v>952</v>
      </c>
      <c r="E217" t="s">
        <v>1192</v>
      </c>
      <c r="F217">
        <v>901</v>
      </c>
      <c r="G217" t="s">
        <v>1193</v>
      </c>
    </row>
    <row r="218" spans="1:7" x14ac:dyDescent="0.3">
      <c r="A218" t="s">
        <v>631</v>
      </c>
      <c r="B218" t="s">
        <v>632</v>
      </c>
      <c r="C218" t="s">
        <v>633</v>
      </c>
      <c r="D218" t="s">
        <v>953</v>
      </c>
      <c r="E218" t="s">
        <v>1184</v>
      </c>
      <c r="F218">
        <v>972</v>
      </c>
      <c r="G218" t="s">
        <v>1302</v>
      </c>
    </row>
    <row r="219" spans="1:7" x14ac:dyDescent="0.3">
      <c r="A219" t="s">
        <v>716</v>
      </c>
      <c r="B219" t="s">
        <v>634</v>
      </c>
      <c r="C219" t="s">
        <v>635</v>
      </c>
      <c r="D219" t="s">
        <v>954</v>
      </c>
      <c r="E219" t="s">
        <v>1194</v>
      </c>
      <c r="F219">
        <v>834</v>
      </c>
      <c r="G219" t="s">
        <v>1195</v>
      </c>
    </row>
    <row r="220" spans="1:7" x14ac:dyDescent="0.3">
      <c r="A220" t="s">
        <v>636</v>
      </c>
      <c r="B220" t="s">
        <v>637</v>
      </c>
      <c r="C220" t="s">
        <v>638</v>
      </c>
      <c r="D220" t="s">
        <v>955</v>
      </c>
      <c r="E220" t="s">
        <v>1183</v>
      </c>
      <c r="F220">
        <v>764</v>
      </c>
      <c r="G220" t="s">
        <v>1301</v>
      </c>
    </row>
    <row r="221" spans="1:7" x14ac:dyDescent="0.3">
      <c r="A221" t="s">
        <v>639</v>
      </c>
      <c r="B221" t="s">
        <v>640</v>
      </c>
      <c r="C221" t="s">
        <v>641</v>
      </c>
      <c r="D221" t="s">
        <v>956</v>
      </c>
      <c r="E221" t="s">
        <v>1199</v>
      </c>
      <c r="F221">
        <v>840</v>
      </c>
      <c r="G221" t="s">
        <v>1200</v>
      </c>
    </row>
    <row r="222" spans="1:7" x14ac:dyDescent="0.3">
      <c r="A222" t="s">
        <v>642</v>
      </c>
      <c r="B222" t="s">
        <v>643</v>
      </c>
      <c r="C222" t="s">
        <v>644</v>
      </c>
      <c r="D222" t="s">
        <v>957</v>
      </c>
      <c r="E222" t="s">
        <v>1211</v>
      </c>
      <c r="F222">
        <v>952</v>
      </c>
      <c r="G222" t="s">
        <v>1314</v>
      </c>
    </row>
    <row r="223" spans="1:7" x14ac:dyDescent="0.3">
      <c r="A223" t="s">
        <v>645</v>
      </c>
      <c r="B223" t="s">
        <v>646</v>
      </c>
      <c r="C223" t="s">
        <v>647</v>
      </c>
      <c r="D223" t="s">
        <v>958</v>
      </c>
    </row>
    <row r="224" spans="1:7" x14ac:dyDescent="0.3">
      <c r="A224" t="s">
        <v>648</v>
      </c>
      <c r="B224" t="s">
        <v>649</v>
      </c>
      <c r="C224" t="s">
        <v>650</v>
      </c>
      <c r="D224" t="s">
        <v>959</v>
      </c>
      <c r="E224" t="s">
        <v>1188</v>
      </c>
      <c r="F224">
        <v>776</v>
      </c>
      <c r="G224" t="s">
        <v>1304</v>
      </c>
    </row>
    <row r="225" spans="1:7" x14ac:dyDescent="0.3">
      <c r="A225" t="s">
        <v>651</v>
      </c>
      <c r="B225" t="s">
        <v>652</v>
      </c>
      <c r="C225" t="s">
        <v>653</v>
      </c>
      <c r="D225" t="s">
        <v>960</v>
      </c>
      <c r="E225" t="s">
        <v>1191</v>
      </c>
      <c r="F225">
        <v>780</v>
      </c>
      <c r="G225" t="s">
        <v>1305</v>
      </c>
    </row>
    <row r="226" spans="1:7" x14ac:dyDescent="0.3">
      <c r="A226" t="s">
        <v>654</v>
      </c>
      <c r="B226" t="s">
        <v>655</v>
      </c>
      <c r="C226" t="s">
        <v>656</v>
      </c>
      <c r="D226" t="s">
        <v>961</v>
      </c>
      <c r="E226" t="s">
        <v>1186</v>
      </c>
      <c r="F226">
        <v>788</v>
      </c>
      <c r="G226" t="s">
        <v>1187</v>
      </c>
    </row>
    <row r="227" spans="1:7" x14ac:dyDescent="0.3">
      <c r="A227" t="s">
        <v>657</v>
      </c>
      <c r="B227" t="s">
        <v>658</v>
      </c>
      <c r="C227" t="s">
        <v>659</v>
      </c>
      <c r="D227" t="s">
        <v>962</v>
      </c>
      <c r="E227" t="s">
        <v>1189</v>
      </c>
      <c r="F227">
        <v>949</v>
      </c>
      <c r="G227" t="s">
        <v>1190</v>
      </c>
    </row>
    <row r="228" spans="1:7" x14ac:dyDescent="0.3">
      <c r="A228" t="s">
        <v>660</v>
      </c>
      <c r="B228" t="s">
        <v>661</v>
      </c>
      <c r="C228" t="s">
        <v>662</v>
      </c>
      <c r="D228" t="s">
        <v>963</v>
      </c>
      <c r="E228" t="s">
        <v>1185</v>
      </c>
      <c r="F228">
        <v>934</v>
      </c>
      <c r="G228" t="s">
        <v>1303</v>
      </c>
    </row>
    <row r="229" spans="1:7" x14ac:dyDescent="0.3">
      <c r="A229" t="s">
        <v>663</v>
      </c>
      <c r="B229" t="s">
        <v>664</v>
      </c>
      <c r="C229" t="s">
        <v>665</v>
      </c>
      <c r="D229" t="s">
        <v>964</v>
      </c>
      <c r="E229" t="s">
        <v>1199</v>
      </c>
      <c r="F229">
        <v>840</v>
      </c>
      <c r="G229" t="s">
        <v>1200</v>
      </c>
    </row>
    <row r="230" spans="1:7" x14ac:dyDescent="0.3">
      <c r="A230" t="s">
        <v>666</v>
      </c>
      <c r="B230" t="s">
        <v>667</v>
      </c>
      <c r="C230" t="s">
        <v>668</v>
      </c>
      <c r="D230" t="s">
        <v>965</v>
      </c>
      <c r="E230" t="s">
        <v>1306</v>
      </c>
      <c r="F230">
        <v>0</v>
      </c>
      <c r="G230" t="s">
        <v>1307</v>
      </c>
    </row>
    <row r="231" spans="1:7" x14ac:dyDescent="0.3">
      <c r="A231" t="s">
        <v>669</v>
      </c>
      <c r="B231" t="s">
        <v>670</v>
      </c>
      <c r="C231" t="s">
        <v>671</v>
      </c>
      <c r="D231" t="s">
        <v>966</v>
      </c>
      <c r="E231" t="s">
        <v>1197</v>
      </c>
      <c r="F231">
        <v>800</v>
      </c>
      <c r="G231" t="s">
        <v>1198</v>
      </c>
    </row>
    <row r="232" spans="1:7" x14ac:dyDescent="0.3">
      <c r="A232" t="s">
        <v>672</v>
      </c>
      <c r="B232" t="s">
        <v>673</v>
      </c>
      <c r="C232" t="s">
        <v>674</v>
      </c>
      <c r="D232" t="s">
        <v>967</v>
      </c>
      <c r="E232" t="s">
        <v>1196</v>
      </c>
      <c r="F232">
        <v>980</v>
      </c>
      <c r="G232" t="s">
        <v>1308</v>
      </c>
    </row>
    <row r="233" spans="1:7" x14ac:dyDescent="0.3">
      <c r="A233" t="s">
        <v>675</v>
      </c>
      <c r="B233" t="s">
        <v>676</v>
      </c>
      <c r="C233" t="s">
        <v>677</v>
      </c>
      <c r="D233" t="s">
        <v>968</v>
      </c>
      <c r="E233" t="s">
        <v>1007</v>
      </c>
      <c r="F233">
        <v>784</v>
      </c>
      <c r="G233" t="s">
        <v>1008</v>
      </c>
    </row>
    <row r="234" spans="1:7" x14ac:dyDescent="0.3">
      <c r="A234" t="s">
        <v>678</v>
      </c>
      <c r="B234" t="s">
        <v>679</v>
      </c>
      <c r="C234" t="s">
        <v>680</v>
      </c>
      <c r="D234" t="s">
        <v>969</v>
      </c>
      <c r="E234" t="s">
        <v>1085</v>
      </c>
      <c r="F234">
        <v>826</v>
      </c>
      <c r="G234" t="s">
        <v>1086</v>
      </c>
    </row>
    <row r="235" spans="1:7" x14ac:dyDescent="0.3">
      <c r="A235" t="s">
        <v>684</v>
      </c>
      <c r="B235" t="s">
        <v>685</v>
      </c>
      <c r="C235" t="s">
        <v>686</v>
      </c>
      <c r="D235" t="s">
        <v>971</v>
      </c>
      <c r="E235" t="s">
        <v>1201</v>
      </c>
      <c r="F235">
        <v>858</v>
      </c>
      <c r="G235" t="s">
        <v>1309</v>
      </c>
    </row>
    <row r="236" spans="1:7" x14ac:dyDescent="0.3">
      <c r="A236" t="s">
        <v>687</v>
      </c>
      <c r="B236" t="s">
        <v>688</v>
      </c>
      <c r="C236" t="s">
        <v>689</v>
      </c>
      <c r="D236" t="s">
        <v>972</v>
      </c>
      <c r="E236" t="s">
        <v>1202</v>
      </c>
      <c r="F236">
        <v>860</v>
      </c>
      <c r="G236" t="s">
        <v>1310</v>
      </c>
    </row>
    <row r="237" spans="1:7" x14ac:dyDescent="0.3">
      <c r="A237" t="s">
        <v>690</v>
      </c>
      <c r="B237" t="s">
        <v>691</v>
      </c>
      <c r="C237" t="s">
        <v>692</v>
      </c>
      <c r="D237" t="s">
        <v>973</v>
      </c>
      <c r="E237" t="s">
        <v>1205</v>
      </c>
      <c r="F237">
        <v>548</v>
      </c>
      <c r="G237" t="s">
        <v>1313</v>
      </c>
    </row>
    <row r="238" spans="1:7" x14ac:dyDescent="0.3">
      <c r="A238" t="s">
        <v>726</v>
      </c>
      <c r="B238" t="s">
        <v>285</v>
      </c>
      <c r="C238" t="s">
        <v>286</v>
      </c>
      <c r="D238" t="s">
        <v>834</v>
      </c>
      <c r="E238" t="s">
        <v>1080</v>
      </c>
      <c r="F238">
        <v>978</v>
      </c>
      <c r="G238" t="s">
        <v>1081</v>
      </c>
    </row>
    <row r="239" spans="1:7" x14ac:dyDescent="0.3">
      <c r="A239" t="s">
        <v>733</v>
      </c>
      <c r="B239" t="s">
        <v>693</v>
      </c>
      <c r="C239" t="s">
        <v>694</v>
      </c>
      <c r="D239" t="s">
        <v>974</v>
      </c>
      <c r="E239" t="s">
        <v>1203</v>
      </c>
      <c r="F239">
        <v>937</v>
      </c>
      <c r="G239" t="s">
        <v>1311</v>
      </c>
    </row>
    <row r="240" spans="1:7" x14ac:dyDescent="0.3">
      <c r="A240" t="s">
        <v>695</v>
      </c>
      <c r="B240" t="s">
        <v>696</v>
      </c>
      <c r="C240" t="s">
        <v>697</v>
      </c>
      <c r="D240" t="s">
        <v>975</v>
      </c>
      <c r="E240" t="s">
        <v>1204</v>
      </c>
      <c r="F240">
        <v>704</v>
      </c>
      <c r="G240" t="s">
        <v>1312</v>
      </c>
    </row>
    <row r="241" spans="1:7" x14ac:dyDescent="0.3">
      <c r="A241" t="s">
        <v>698</v>
      </c>
      <c r="B241" t="s">
        <v>699</v>
      </c>
      <c r="C241" t="s">
        <v>700</v>
      </c>
      <c r="D241" t="s">
        <v>976</v>
      </c>
      <c r="E241" t="s">
        <v>1199</v>
      </c>
      <c r="F241">
        <v>840</v>
      </c>
      <c r="G241" t="s">
        <v>1200</v>
      </c>
    </row>
    <row r="242" spans="1:7" x14ac:dyDescent="0.3">
      <c r="A242" t="s">
        <v>701</v>
      </c>
      <c r="B242" t="s">
        <v>702</v>
      </c>
      <c r="C242" t="s">
        <v>703</v>
      </c>
      <c r="D242" t="s">
        <v>977</v>
      </c>
    </row>
    <row r="243" spans="1:7" x14ac:dyDescent="0.3">
      <c r="A243" t="s">
        <v>704</v>
      </c>
      <c r="B243" t="s">
        <v>705</v>
      </c>
      <c r="C243" t="s">
        <v>706</v>
      </c>
      <c r="D243" t="s">
        <v>978</v>
      </c>
    </row>
    <row r="244" spans="1:7" x14ac:dyDescent="0.3">
      <c r="A244" t="s">
        <v>707</v>
      </c>
      <c r="B244" t="s">
        <v>708</v>
      </c>
      <c r="C244" t="s">
        <v>709</v>
      </c>
      <c r="D244" t="s">
        <v>979</v>
      </c>
      <c r="E244" t="s">
        <v>1212</v>
      </c>
      <c r="F244">
        <v>886</v>
      </c>
      <c r="G244" t="s">
        <v>1315</v>
      </c>
    </row>
    <row r="245" spans="1:7" x14ac:dyDescent="0.3">
      <c r="A245" t="s">
        <v>710</v>
      </c>
      <c r="B245" t="s">
        <v>711</v>
      </c>
      <c r="C245" t="s">
        <v>712</v>
      </c>
      <c r="D245" t="s">
        <v>980</v>
      </c>
      <c r="E245" t="s">
        <v>1214</v>
      </c>
      <c r="F245">
        <v>967</v>
      </c>
      <c r="G245" t="s">
        <v>1317</v>
      </c>
    </row>
    <row r="246" spans="1:7" x14ac:dyDescent="0.3">
      <c r="A246" t="s">
        <v>713</v>
      </c>
      <c r="B246" t="s">
        <v>714</v>
      </c>
      <c r="C246" t="s">
        <v>715</v>
      </c>
      <c r="D246" t="s">
        <v>981</v>
      </c>
      <c r="E246" t="s">
        <v>1199</v>
      </c>
      <c r="F246">
        <v>840</v>
      </c>
      <c r="G246" t="s">
        <v>1200</v>
      </c>
    </row>
  </sheetData>
  <sheetProtection algorithmName="SHA-512" hashValue="PoIWukFjKYv3WFfSCAPN2cLCiGU5fGZq4A3W/CxF1qY5wBKHqy+CW2r1alaqR5bq7XJJsyf6CVHU3T7lkE2odQ==" saltValue="bjEodVEmDNshmMpXc3oJxQ==" spinCount="100000" sheet="1" objects="1" scenarios="1"/>
  <sortState xmlns:xlrd2="http://schemas.microsoft.com/office/spreadsheetml/2017/richdata2" ref="H9:J155">
    <sortCondition ref="H9:H155"/>
  </sortState>
  <pageMargins left="0.7" right="0.7" top="0.75" bottom="0.75" header="0.3" footer="0.3"/>
  <pageSetup paperSize="9" orientation="portrait" r:id="rId1"/>
  <drawing r:id="rId2"/>
  <tableParts count="9">
    <tablePart r:id="rId3"/>
    <tablePart r:id="rId4"/>
    <tablePart r:id="rId5"/>
    <tablePart r:id="rId6"/>
    <tablePart r:id="rId7"/>
    <tablePart r:id="rId8"/>
    <tablePart r:id="rId9"/>
    <tablePart r:id="rId10"/>
    <tablePart r:id="rId1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08D2786879A84C98C986A1D2FE2AC0" ma:contentTypeVersion="11" ma:contentTypeDescription="Create a new document." ma:contentTypeScope="" ma:versionID="8cda5e43355a178765403bf25fc62d8e">
  <xsd:schema xmlns:xsd="http://www.w3.org/2001/XMLSchema" xmlns:xs="http://www.w3.org/2001/XMLSchema" xmlns:p="http://schemas.microsoft.com/office/2006/metadata/properties" xmlns:ns2="0c958bcd-fe3d-4310-8463-0016d19558cc" xmlns:ns3="36538d5f-f7e1-46e7-b8e6-8d0f62ce9765" targetNamespace="http://schemas.microsoft.com/office/2006/metadata/properties" ma:root="true" ma:fieldsID="0732ab638ef70049696dc25a7a2200f6" ns2:_="" ns3:_="">
    <xsd:import namespace="0c958bcd-fe3d-4310-8463-0016d19558cc"/>
    <xsd:import namespace="36538d5f-f7e1-46e7-b8e6-8d0f62ce976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958bcd-fe3d-4310-8463-0016d19558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6538d5f-f7e1-46e7-b8e6-8d0f62ce9765"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2EB73A9A-A04F-41FF-96F9-A7BAA5B16ED1}">
  <ds:schemaRefs>
    <ds:schemaRef ds:uri="http://purl.org/dc/elements/1.1/"/>
    <ds:schemaRef ds:uri="http://schemas.microsoft.com/office/2006/metadata/properties"/>
    <ds:schemaRef ds:uri="http://purl.org/dc/terms/"/>
    <ds:schemaRef ds:uri="http://schemas.openxmlformats.org/package/2006/metadata/core-properties"/>
    <ds:schemaRef ds:uri="0c958bcd-fe3d-4310-8463-0016d19558cc"/>
    <ds:schemaRef ds:uri="http://schemas.microsoft.com/office/2006/documentManagement/types"/>
    <ds:schemaRef ds:uri="http://schemas.microsoft.com/office/infopath/2007/PartnerControls"/>
    <ds:schemaRef ds:uri="36538d5f-f7e1-46e7-b8e6-8d0f62ce9765"/>
    <ds:schemaRef ds:uri="http://www.w3.org/XML/1998/namespace"/>
    <ds:schemaRef ds:uri="http://purl.org/dc/dcmitype/"/>
  </ds:schemaRefs>
</ds:datastoreItem>
</file>

<file path=customXml/itemProps2.xml><?xml version="1.0" encoding="utf-8"?>
<ds:datastoreItem xmlns:ds="http://schemas.openxmlformats.org/officeDocument/2006/customXml" ds:itemID="{D26C1297-72EA-414A-BB15-72919DAB8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958bcd-fe3d-4310-8463-0016d19558cc"/>
    <ds:schemaRef ds:uri="36538d5f-f7e1-46e7-b8e6-8d0f62ce97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54F90D9-6E1E-43EA-AB01-9921EA13ECBF}">
  <ds:schemaRefs>
    <ds:schemaRef ds:uri="http://schemas.microsoft.com/sharepoint/v3/contenttype/forms"/>
  </ds:schemaRefs>
</ds:datastoreItem>
</file>

<file path=customXml/itemProps4.xml><?xml version="1.0" encoding="utf-8"?>
<ds:datastoreItem xmlns:ds="http://schemas.openxmlformats.org/officeDocument/2006/customXml" ds:itemID="{7BDA85FB-57D5-4A9F-A904-DAE49170983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Part 1 - About</vt:lpstr>
      <vt:lpstr>Part 2 - Disclosure checklist</vt:lpstr>
      <vt:lpstr>Part 3 - Reporting entities</vt:lpstr>
      <vt:lpstr>Part 4 - Government revenues</vt:lpstr>
      <vt:lpstr>Part 5 - Company data</vt:lpstr>
      <vt:lpstr>Lists</vt:lpstr>
      <vt:lpstr>Agency_type</vt:lpstr>
      <vt:lpstr>Commodities_list</vt:lpstr>
      <vt:lpstr>Commodity_names</vt:lpstr>
      <vt:lpstr>Companies_list</vt:lpstr>
      <vt:lpstr>Countries_list</vt:lpstr>
      <vt:lpstr>Currency_code_list</vt:lpstr>
      <vt:lpstr>GFS_list</vt:lpstr>
      <vt:lpstr>Government_entities_list</vt:lpstr>
      <vt:lpstr>Project_phases_list</vt:lpstr>
      <vt:lpstr>Projectname</vt:lpstr>
      <vt:lpstr>Reporting_options_list</vt:lpstr>
      <vt:lpstr>Revenue_stream_list</vt:lpstr>
      <vt:lpstr>Sector_list</vt:lpstr>
      <vt:lpstr>Simple_options_list</vt:lpstr>
      <vt:lpstr>Total_reconciled</vt:lpstr>
      <vt:lpstr>Total_revenues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EITI International Secretariat</dc:creator>
  <cp:lastModifiedBy>Lucinda Lie-A-Ling</cp:lastModifiedBy>
  <cp:lastPrinted>2018-09-11T11:28:24Z</cp:lastPrinted>
  <dcterms:created xsi:type="dcterms:W3CDTF">2018-04-20T09:16:43Z</dcterms:created>
  <dcterms:modified xsi:type="dcterms:W3CDTF">2023-09-18T15:20:03Z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0x010100AF08D2786879A84C98C986A1D2FE2AC0</vt:lpwstr>
  </property>
</Properties>
</file>